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11136" windowHeight="10488" activeTab="0"/>
  </bookViews>
  <sheets>
    <sheet name="Blower and tube" sheetId="1" r:id="rId1"/>
    <sheet name="Comput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Ian White</author>
  </authors>
  <commentList>
    <comment ref="J15" authorId="0">
      <text>
        <r>
          <rPr>
            <sz val="10"/>
            <rFont val="Tahoma"/>
            <family val="2"/>
          </rPr>
          <t xml:space="preserve">Data sheet pressure drop is for tube and socket only.
To allow for other pressure drops in the system, uprate this value by at least 20% - see next line. </t>
        </r>
      </text>
    </comment>
    <comment ref="J16" authorId="0">
      <text>
        <r>
          <rPr>
            <sz val="10"/>
            <rFont val="Tahoma"/>
            <family val="2"/>
          </rPr>
          <t xml:space="preserve">'Rule of thumb' increase recommended by Burle to allow for additional pressure drops in a typical layout. </t>
        </r>
        <r>
          <rPr>
            <b/>
            <sz val="10"/>
            <rFont val="Tahoma"/>
            <family val="2"/>
          </rPr>
          <t>YMMV!</t>
        </r>
      </text>
    </comment>
  </commentList>
</comments>
</file>

<file path=xl/sharedStrings.xml><?xml version="1.0" encoding="utf-8"?>
<sst xmlns="http://schemas.openxmlformats.org/spreadsheetml/2006/main" count="57" uniqueCount="44">
  <si>
    <t>Wheel dia</t>
  </si>
  <si>
    <t>mm</t>
  </si>
  <si>
    <t>Wheel width</t>
  </si>
  <si>
    <t>Speed</t>
  </si>
  <si>
    <t>rpm</t>
  </si>
  <si>
    <t>cfm</t>
  </si>
  <si>
    <t>P factor</t>
  </si>
  <si>
    <t>F factor</t>
  </si>
  <si>
    <t>%</t>
  </si>
  <si>
    <t>Blower</t>
  </si>
  <si>
    <t>Tube</t>
  </si>
  <si>
    <t>Estimated performance</t>
  </si>
  <si>
    <r>
      <t>in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</si>
  <si>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P (in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O)</t>
    </r>
  </si>
  <si>
    <t>F (cfm)</t>
  </si>
  <si>
    <r>
      <t>N m</t>
    </r>
    <r>
      <rPr>
        <vertAlign val="superscript"/>
        <sz val="10"/>
        <rFont val="Arial"/>
        <family val="2"/>
      </rPr>
      <t>-2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</si>
  <si>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</si>
  <si>
    <r>
      <t>m</t>
    </r>
    <r>
      <rPr>
        <vertAlign val="superscript"/>
        <sz val="10"/>
        <rFont val="Arial"/>
        <family val="2"/>
      </rPr>
      <t>-1</t>
    </r>
  </si>
  <si>
    <r>
      <t>N m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</si>
  <si>
    <t>k1 =</t>
  </si>
  <si>
    <t>k2 =</t>
  </si>
  <si>
    <r>
      <t>F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</si>
  <si>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 (N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)</t>
    </r>
  </si>
  <si>
    <t>P drop</t>
  </si>
  <si>
    <t>Type</t>
  </si>
  <si>
    <t>=</t>
  </si>
  <si>
    <t>Pmax (when F=0)</t>
  </si>
  <si>
    <t>Fmax (when P=0)</t>
  </si>
  <si>
    <t>at P =</t>
  </si>
  <si>
    <t>to require</t>
  </si>
  <si>
    <t>Increase P by</t>
  </si>
  <si>
    <t>DO NOT CHANGE THIS SHEET !</t>
  </si>
  <si>
    <t>Data sheet: Flow rate required</t>
  </si>
  <si>
    <t>GM3SEK, August 2007</t>
  </si>
  <si>
    <r>
      <t>See comments</t>
    </r>
    <r>
      <rPr>
        <sz val="9"/>
        <rFont val="Arial"/>
        <family val="2"/>
      </rPr>
      <t xml:space="preserve"> (hold mouse pointer over red triangle in corner of each cell).</t>
    </r>
  </si>
  <si>
    <t>Not valid for axial (Muffin-type) fans!</t>
  </si>
  <si>
    <r>
      <t>Valid for most types of centrifugal blowers with metal/ceramic tubes</t>
    </r>
    <r>
      <rPr>
        <b/>
        <sz val="10"/>
        <rFont val="Arial"/>
        <family val="2"/>
      </rPr>
      <t>.</t>
    </r>
  </si>
  <si>
    <t>Not valid for all-glass tubes!</t>
  </si>
  <si>
    <t>Method developed by David Kirkby, G8WRB (published in QEX, October 1997)</t>
  </si>
  <si>
    <t>Enter:</t>
  </si>
  <si>
    <t>Blower performance for metal/ceramic tubes</t>
  </si>
  <si>
    <t>inches</t>
  </si>
  <si>
    <t>Blower data</t>
  </si>
  <si>
    <t>Tube data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</si>
</sst>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Blower performance estimate</a:t>
            </a:r>
          </a:p>
        </c:rich>
      </c:tx>
      <c:layout>
        <c:manualLayout>
          <c:xMode val="factor"/>
          <c:yMode val="factor"/>
          <c:x val="-0.100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4375"/>
          <c:w val="0.81225"/>
          <c:h val="0.768"/>
        </c:manualLayout>
      </c:layout>
      <c:scatterChart>
        <c:scatterStyle val="smoothMarker"/>
        <c:varyColors val="0"/>
        <c:ser>
          <c:idx val="0"/>
          <c:order val="0"/>
          <c:tx>
            <c:v>Blower capability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Computation!$F$7:$F$107</c:f>
              <c:numCache>
                <c:ptCount val="101"/>
                <c:pt idx="0">
                  <c:v>0</c:v>
                </c:pt>
                <c:pt idx="1">
                  <c:v>1.6029717073920031</c:v>
                </c:pt>
                <c:pt idx="2">
                  <c:v>3.189833146368008</c:v>
                </c:pt>
                <c:pt idx="3">
                  <c:v>4.760584316928005</c:v>
                </c:pt>
                <c:pt idx="4">
                  <c:v>6.315225219072005</c:v>
                </c:pt>
                <c:pt idx="5">
                  <c:v>7.853755852800006</c:v>
                </c:pt>
                <c:pt idx="6">
                  <c:v>9.37617621811201</c:v>
                </c:pt>
                <c:pt idx="7">
                  <c:v>10.882486315007997</c:v>
                </c:pt>
                <c:pt idx="8">
                  <c:v>12.372686143488002</c:v>
                </c:pt>
                <c:pt idx="9">
                  <c:v>13.846775703552002</c:v>
                </c:pt>
                <c:pt idx="10">
                  <c:v>15.304754995200003</c:v>
                </c:pt>
                <c:pt idx="11">
                  <c:v>16.74662401843201</c:v>
                </c:pt>
                <c:pt idx="12">
                  <c:v>18.17238277324801</c:v>
                </c:pt>
                <c:pt idx="13">
                  <c:v>19.58203125964801</c:v>
                </c:pt>
                <c:pt idx="14">
                  <c:v>20.975569477632014</c:v>
                </c:pt>
                <c:pt idx="15">
                  <c:v>22.352997427200016</c:v>
                </c:pt>
                <c:pt idx="16">
                  <c:v>23.714315108352018</c:v>
                </c:pt>
                <c:pt idx="17">
                  <c:v>25.059522521088017</c:v>
                </c:pt>
                <c:pt idx="18">
                  <c:v>26.38861966540802</c:v>
                </c:pt>
                <c:pt idx="19">
                  <c:v>27.701606541312</c:v>
                </c:pt>
                <c:pt idx="20">
                  <c:v>28.998483148800002</c:v>
                </c:pt>
                <c:pt idx="21">
                  <c:v>30.279249487872008</c:v>
                </c:pt>
                <c:pt idx="22">
                  <c:v>31.54390555852801</c:v>
                </c:pt>
                <c:pt idx="23">
                  <c:v>32.79245136076801</c:v>
                </c:pt>
                <c:pt idx="24">
                  <c:v>34.024886894592015</c:v>
                </c:pt>
                <c:pt idx="25">
                  <c:v>35.24121216000002</c:v>
                </c:pt>
                <c:pt idx="26">
                  <c:v>36.44142715699202</c:v>
                </c:pt>
                <c:pt idx="27">
                  <c:v>37.62553188556802</c:v>
                </c:pt>
                <c:pt idx="28">
                  <c:v>38.79352634572802</c:v>
                </c:pt>
                <c:pt idx="29">
                  <c:v>39.94541053747202</c:v>
                </c:pt>
                <c:pt idx="30">
                  <c:v>41.08118446080002</c:v>
                </c:pt>
                <c:pt idx="31">
                  <c:v>42.20084811571202</c:v>
                </c:pt>
                <c:pt idx="32">
                  <c:v>43.30440150220801</c:v>
                </c:pt>
                <c:pt idx="33">
                  <c:v>44.39184462028801</c:v>
                </c:pt>
                <c:pt idx="34">
                  <c:v>45.46317746995202</c:v>
                </c:pt>
                <c:pt idx="35">
                  <c:v>46.51840005120001</c:v>
                </c:pt>
                <c:pt idx="36">
                  <c:v>47.55751236403203</c:v>
                </c:pt>
                <c:pt idx="37">
                  <c:v>48.58051440844802</c:v>
                </c:pt>
                <c:pt idx="38">
                  <c:v>49.587406184448014</c:v>
                </c:pt>
                <c:pt idx="39">
                  <c:v>50.578187692032024</c:v>
                </c:pt>
                <c:pt idx="40">
                  <c:v>51.55285893120002</c:v>
                </c:pt>
                <c:pt idx="41">
                  <c:v>52.51141990195203</c:v>
                </c:pt>
                <c:pt idx="42">
                  <c:v>53.45387060428802</c:v>
                </c:pt>
                <c:pt idx="43">
                  <c:v>54.380211038208024</c:v>
                </c:pt>
                <c:pt idx="44">
                  <c:v>55.290441203712014</c:v>
                </c:pt>
                <c:pt idx="45">
                  <c:v>56.184561100800025</c:v>
                </c:pt>
                <c:pt idx="46">
                  <c:v>57.06257072947202</c:v>
                </c:pt>
                <c:pt idx="47">
                  <c:v>57.924470089728025</c:v>
                </c:pt>
                <c:pt idx="48">
                  <c:v>58.77025918156803</c:v>
                </c:pt>
                <c:pt idx="49">
                  <c:v>59.599938004992026</c:v>
                </c:pt>
                <c:pt idx="50">
                  <c:v>60.41350656000002</c:v>
                </c:pt>
                <c:pt idx="51">
                  <c:v>61.21096484659203</c:v>
                </c:pt>
                <c:pt idx="52">
                  <c:v>61.99231286476803</c:v>
                </c:pt>
                <c:pt idx="53">
                  <c:v>62.75755061452803</c:v>
                </c:pt>
                <c:pt idx="54">
                  <c:v>63.506678095872026</c:v>
                </c:pt>
                <c:pt idx="55">
                  <c:v>64.23969530880004</c:v>
                </c:pt>
                <c:pt idx="56">
                  <c:v>64.95660225331203</c:v>
                </c:pt>
                <c:pt idx="57">
                  <c:v>65.6573989294081</c:v>
                </c:pt>
                <c:pt idx="58">
                  <c:v>66.3420853370881</c:v>
                </c:pt>
                <c:pt idx="59">
                  <c:v>67.0106614763521</c:v>
                </c:pt>
                <c:pt idx="60">
                  <c:v>67.66312734720009</c:v>
                </c:pt>
                <c:pt idx="61">
                  <c:v>68.2994829496321</c:v>
                </c:pt>
                <c:pt idx="62">
                  <c:v>68.9197282836481</c:v>
                </c:pt>
                <c:pt idx="63">
                  <c:v>69.52386334924809</c:v>
                </c:pt>
                <c:pt idx="64">
                  <c:v>70.1118881464321</c:v>
                </c:pt>
                <c:pt idx="65">
                  <c:v>70.68380267520008</c:v>
                </c:pt>
                <c:pt idx="66">
                  <c:v>71.23960693555208</c:v>
                </c:pt>
                <c:pt idx="67">
                  <c:v>71.77930092748808</c:v>
                </c:pt>
                <c:pt idx="68">
                  <c:v>72.30288465100807</c:v>
                </c:pt>
                <c:pt idx="69">
                  <c:v>72.81035810611208</c:v>
                </c:pt>
                <c:pt idx="70">
                  <c:v>73.30172129280008</c:v>
                </c:pt>
                <c:pt idx="71">
                  <c:v>73.77697421107209</c:v>
                </c:pt>
                <c:pt idx="72">
                  <c:v>74.23611686092808</c:v>
                </c:pt>
                <c:pt idx="73">
                  <c:v>74.67914924236807</c:v>
                </c:pt>
                <c:pt idx="74">
                  <c:v>75.10607135539209</c:v>
                </c:pt>
                <c:pt idx="75">
                  <c:v>75.51688320000007</c:v>
                </c:pt>
                <c:pt idx="76">
                  <c:v>75.91158477619207</c:v>
                </c:pt>
                <c:pt idx="77">
                  <c:v>76.29017608396808</c:v>
                </c:pt>
                <c:pt idx="78">
                  <c:v>76.65265712332807</c:v>
                </c:pt>
                <c:pt idx="79">
                  <c:v>76.99902789427207</c:v>
                </c:pt>
                <c:pt idx="80">
                  <c:v>77.32928839680007</c:v>
                </c:pt>
                <c:pt idx="81">
                  <c:v>77.64343863091207</c:v>
                </c:pt>
                <c:pt idx="82">
                  <c:v>77.94147859660806</c:v>
                </c:pt>
                <c:pt idx="83">
                  <c:v>78.22340829388806</c:v>
                </c:pt>
                <c:pt idx="84">
                  <c:v>78.48922772275206</c:v>
                </c:pt>
                <c:pt idx="85">
                  <c:v>78.73893688320005</c:v>
                </c:pt>
                <c:pt idx="86">
                  <c:v>78.97253577523205</c:v>
                </c:pt>
                <c:pt idx="87">
                  <c:v>79.19002439884805</c:v>
                </c:pt>
                <c:pt idx="88">
                  <c:v>79.39140275404804</c:v>
                </c:pt>
                <c:pt idx="89">
                  <c:v>79.57667084083205</c:v>
                </c:pt>
                <c:pt idx="90">
                  <c:v>79.74582865920006</c:v>
                </c:pt>
                <c:pt idx="91">
                  <c:v>79.89887620915205</c:v>
                </c:pt>
                <c:pt idx="92">
                  <c:v>80.03581349068806</c:v>
                </c:pt>
                <c:pt idx="93">
                  <c:v>80.15664050380805</c:v>
                </c:pt>
                <c:pt idx="94">
                  <c:v>80.26135724851204</c:v>
                </c:pt>
                <c:pt idx="95">
                  <c:v>80.34996372480003</c:v>
                </c:pt>
                <c:pt idx="96">
                  <c:v>80.42245993267204</c:v>
                </c:pt>
                <c:pt idx="97">
                  <c:v>80.47884587212805</c:v>
                </c:pt>
                <c:pt idx="98">
                  <c:v>80.51912154316804</c:v>
                </c:pt>
                <c:pt idx="99">
                  <c:v>80.54328694579203</c:v>
                </c:pt>
                <c:pt idx="100">
                  <c:v>80.55134208000004</c:v>
                </c:pt>
              </c:numCache>
            </c:numRef>
          </c:xVal>
          <c:yVal>
            <c:numRef>
              <c:f>Computation!$E$7:$E$107</c:f>
              <c:numCache>
                <c:ptCount val="101"/>
                <c:pt idx="0">
                  <c:v>1.07476650711</c:v>
                </c:pt>
                <c:pt idx="1">
                  <c:v>1.0640188420389</c:v>
                </c:pt>
                <c:pt idx="2">
                  <c:v>1.0532711769678</c:v>
                </c:pt>
                <c:pt idx="3">
                  <c:v>1.0425235118967</c:v>
                </c:pt>
                <c:pt idx="4">
                  <c:v>1.0317758468256</c:v>
                </c:pt>
                <c:pt idx="5">
                  <c:v>1.0210281817545002</c:v>
                </c:pt>
                <c:pt idx="6">
                  <c:v>1.0102805166834001</c:v>
                </c:pt>
                <c:pt idx="7">
                  <c:v>0.9995328516123001</c:v>
                </c:pt>
                <c:pt idx="8">
                  <c:v>0.9887851865412002</c:v>
                </c:pt>
                <c:pt idx="9">
                  <c:v>0.9780375214701001</c:v>
                </c:pt>
                <c:pt idx="10">
                  <c:v>0.9672898563990001</c:v>
                </c:pt>
                <c:pt idx="11">
                  <c:v>0.9565421913279001</c:v>
                </c:pt>
                <c:pt idx="12">
                  <c:v>0.9457945262568</c:v>
                </c:pt>
                <c:pt idx="13">
                  <c:v>0.9350468611857001</c:v>
                </c:pt>
                <c:pt idx="14">
                  <c:v>0.9242991961146001</c:v>
                </c:pt>
                <c:pt idx="15">
                  <c:v>0.9135515310435001</c:v>
                </c:pt>
                <c:pt idx="16">
                  <c:v>0.9028038659724</c:v>
                </c:pt>
                <c:pt idx="17">
                  <c:v>0.8920562009013</c:v>
                </c:pt>
                <c:pt idx="18">
                  <c:v>0.8813085358302001</c:v>
                </c:pt>
                <c:pt idx="19">
                  <c:v>0.8705608707591002</c:v>
                </c:pt>
                <c:pt idx="20">
                  <c:v>0.8598132056880001</c:v>
                </c:pt>
                <c:pt idx="21">
                  <c:v>0.8490655406169001</c:v>
                </c:pt>
                <c:pt idx="22">
                  <c:v>0.8383178755458001</c:v>
                </c:pt>
                <c:pt idx="23">
                  <c:v>0.8275702104747001</c:v>
                </c:pt>
                <c:pt idx="24">
                  <c:v>0.8168225454036001</c:v>
                </c:pt>
                <c:pt idx="25">
                  <c:v>0.8060748803325001</c:v>
                </c:pt>
                <c:pt idx="26">
                  <c:v>0.7953272152614</c:v>
                </c:pt>
                <c:pt idx="27">
                  <c:v>0.7845795501903</c:v>
                </c:pt>
                <c:pt idx="28">
                  <c:v>0.7738318851192001</c:v>
                </c:pt>
                <c:pt idx="29">
                  <c:v>0.7630842200481001</c:v>
                </c:pt>
                <c:pt idx="30">
                  <c:v>0.752336554977</c:v>
                </c:pt>
                <c:pt idx="31">
                  <c:v>0.7415888899059</c:v>
                </c:pt>
                <c:pt idx="32">
                  <c:v>0.7308412248348001</c:v>
                </c:pt>
                <c:pt idx="33">
                  <c:v>0.7200935597637002</c:v>
                </c:pt>
                <c:pt idx="34">
                  <c:v>0.7093458946926001</c:v>
                </c:pt>
                <c:pt idx="35">
                  <c:v>0.6985982296215001</c:v>
                </c:pt>
                <c:pt idx="36">
                  <c:v>0.6878505645504001</c:v>
                </c:pt>
                <c:pt idx="37">
                  <c:v>0.6771028994793</c:v>
                </c:pt>
                <c:pt idx="38">
                  <c:v>0.6663552344082001</c:v>
                </c:pt>
                <c:pt idx="39">
                  <c:v>0.6556075693371001</c:v>
                </c:pt>
                <c:pt idx="40">
                  <c:v>0.644859904266</c:v>
                </c:pt>
                <c:pt idx="41">
                  <c:v>0.6341122391949</c:v>
                </c:pt>
                <c:pt idx="42">
                  <c:v>0.6233645741238</c:v>
                </c:pt>
                <c:pt idx="43">
                  <c:v>0.6126169090527</c:v>
                </c:pt>
                <c:pt idx="44">
                  <c:v>0.6018692439816001</c:v>
                </c:pt>
                <c:pt idx="45">
                  <c:v>0.5911215789105001</c:v>
                </c:pt>
                <c:pt idx="46">
                  <c:v>0.5803739138394001</c:v>
                </c:pt>
                <c:pt idx="47">
                  <c:v>0.5696262487683</c:v>
                </c:pt>
                <c:pt idx="48">
                  <c:v>0.5588785836972001</c:v>
                </c:pt>
                <c:pt idx="49">
                  <c:v>0.5481309186261001</c:v>
                </c:pt>
                <c:pt idx="50">
                  <c:v>0.537383253555</c:v>
                </c:pt>
                <c:pt idx="51">
                  <c:v>0.5266355884839</c:v>
                </c:pt>
                <c:pt idx="52">
                  <c:v>0.5158879234128</c:v>
                </c:pt>
                <c:pt idx="53">
                  <c:v>0.5051402583417001</c:v>
                </c:pt>
                <c:pt idx="54">
                  <c:v>0.4943925932706001</c:v>
                </c:pt>
                <c:pt idx="55">
                  <c:v>0.48364492819950006</c:v>
                </c:pt>
                <c:pt idx="56">
                  <c:v>0.4728972631284</c:v>
                </c:pt>
                <c:pt idx="57">
                  <c:v>0.462149598057299</c:v>
                </c:pt>
                <c:pt idx="58">
                  <c:v>0.45140193298619896</c:v>
                </c:pt>
                <c:pt idx="59">
                  <c:v>0.440654267915099</c:v>
                </c:pt>
                <c:pt idx="60">
                  <c:v>0.429906602843999</c:v>
                </c:pt>
                <c:pt idx="61">
                  <c:v>0.41915893777289903</c:v>
                </c:pt>
                <c:pt idx="62">
                  <c:v>0.408411272701799</c:v>
                </c:pt>
                <c:pt idx="63">
                  <c:v>0.39766360763069897</c:v>
                </c:pt>
                <c:pt idx="64">
                  <c:v>0.386915942559599</c:v>
                </c:pt>
                <c:pt idx="65">
                  <c:v>0.37616827748849896</c:v>
                </c:pt>
                <c:pt idx="66">
                  <c:v>0.36542061241739904</c:v>
                </c:pt>
                <c:pt idx="67">
                  <c:v>0.354672947346299</c:v>
                </c:pt>
                <c:pt idx="68">
                  <c:v>0.343925282275199</c:v>
                </c:pt>
                <c:pt idx="69">
                  <c:v>0.333177617204099</c:v>
                </c:pt>
                <c:pt idx="70">
                  <c:v>0.32242995213299896</c:v>
                </c:pt>
                <c:pt idx="71">
                  <c:v>0.311682287061899</c:v>
                </c:pt>
                <c:pt idx="72">
                  <c:v>0.300934621990799</c:v>
                </c:pt>
                <c:pt idx="73">
                  <c:v>0.290186956919699</c:v>
                </c:pt>
                <c:pt idx="74">
                  <c:v>0.279439291848599</c:v>
                </c:pt>
                <c:pt idx="75">
                  <c:v>0.26869162677749897</c:v>
                </c:pt>
                <c:pt idx="76">
                  <c:v>0.257943961706399</c:v>
                </c:pt>
                <c:pt idx="77">
                  <c:v>0.24719629663529896</c:v>
                </c:pt>
                <c:pt idx="78">
                  <c:v>0.23644863156419896</c:v>
                </c:pt>
                <c:pt idx="79">
                  <c:v>0.22570096649309895</c:v>
                </c:pt>
                <c:pt idx="80">
                  <c:v>0.21495330142199895</c:v>
                </c:pt>
                <c:pt idx="81">
                  <c:v>0.20420563635089894</c:v>
                </c:pt>
                <c:pt idx="82">
                  <c:v>0.19345797127979894</c:v>
                </c:pt>
                <c:pt idx="83">
                  <c:v>0.18271030620869896</c:v>
                </c:pt>
                <c:pt idx="84">
                  <c:v>0.17196264113759896</c:v>
                </c:pt>
                <c:pt idx="85">
                  <c:v>0.16121497606649893</c:v>
                </c:pt>
                <c:pt idx="86">
                  <c:v>0.15046731099539892</c:v>
                </c:pt>
                <c:pt idx="87">
                  <c:v>0.13971964592429895</c:v>
                </c:pt>
                <c:pt idx="88">
                  <c:v>0.12897198085319894</c:v>
                </c:pt>
                <c:pt idx="89">
                  <c:v>0.11822431578209894</c:v>
                </c:pt>
                <c:pt idx="90">
                  <c:v>0.10747665071099895</c:v>
                </c:pt>
                <c:pt idx="91">
                  <c:v>0.09672898563989893</c:v>
                </c:pt>
                <c:pt idx="92">
                  <c:v>0.08598132056879894</c:v>
                </c:pt>
                <c:pt idx="93">
                  <c:v>0.07523365549769892</c:v>
                </c:pt>
                <c:pt idx="94">
                  <c:v>0.06448599042659904</c:v>
                </c:pt>
                <c:pt idx="95">
                  <c:v>0.053738325355498925</c:v>
                </c:pt>
                <c:pt idx="96">
                  <c:v>0.042990660284398935</c:v>
                </c:pt>
                <c:pt idx="97">
                  <c:v>0.03224299521329893</c:v>
                </c:pt>
                <c:pt idx="98">
                  <c:v>0.02149533014219893</c:v>
                </c:pt>
                <c:pt idx="99">
                  <c:v>0.010747665071098937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System pressure drop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Computation!$I$7:$I$67</c:f>
              <c:numCache>
                <c:ptCount val="61"/>
                <c:pt idx="0">
                  <c:v>0</c:v>
                </c:pt>
                <c:pt idx="1">
                  <c:v>0.76</c:v>
                </c:pt>
                <c:pt idx="2">
                  <c:v>1.52</c:v>
                </c:pt>
                <c:pt idx="3">
                  <c:v>2.28</c:v>
                </c:pt>
                <c:pt idx="4">
                  <c:v>3.04</c:v>
                </c:pt>
                <c:pt idx="5">
                  <c:v>3.8000000000000003</c:v>
                </c:pt>
                <c:pt idx="6">
                  <c:v>4.56</c:v>
                </c:pt>
                <c:pt idx="7">
                  <c:v>5.32</c:v>
                </c:pt>
                <c:pt idx="8">
                  <c:v>6.08</c:v>
                </c:pt>
                <c:pt idx="9">
                  <c:v>6.84</c:v>
                </c:pt>
                <c:pt idx="10">
                  <c:v>7.6000000000000005</c:v>
                </c:pt>
                <c:pt idx="11">
                  <c:v>8.36</c:v>
                </c:pt>
                <c:pt idx="12">
                  <c:v>9.12</c:v>
                </c:pt>
                <c:pt idx="13">
                  <c:v>9.88</c:v>
                </c:pt>
                <c:pt idx="14">
                  <c:v>10.64</c:v>
                </c:pt>
                <c:pt idx="15">
                  <c:v>11.4</c:v>
                </c:pt>
                <c:pt idx="16">
                  <c:v>12.16</c:v>
                </c:pt>
                <c:pt idx="17">
                  <c:v>12.920000000000002</c:v>
                </c:pt>
                <c:pt idx="18">
                  <c:v>13.68</c:v>
                </c:pt>
                <c:pt idx="19">
                  <c:v>14.44</c:v>
                </c:pt>
                <c:pt idx="20">
                  <c:v>15.200000000000001</c:v>
                </c:pt>
                <c:pt idx="21">
                  <c:v>15.959999999999999</c:v>
                </c:pt>
                <c:pt idx="22">
                  <c:v>16.72</c:v>
                </c:pt>
                <c:pt idx="23">
                  <c:v>17.48</c:v>
                </c:pt>
                <c:pt idx="24">
                  <c:v>18.24</c:v>
                </c:pt>
                <c:pt idx="25">
                  <c:v>19</c:v>
                </c:pt>
                <c:pt idx="26">
                  <c:v>19.76</c:v>
                </c:pt>
                <c:pt idx="27">
                  <c:v>20.520000000000003</c:v>
                </c:pt>
                <c:pt idx="28">
                  <c:v>21.28</c:v>
                </c:pt>
                <c:pt idx="29">
                  <c:v>22.04</c:v>
                </c:pt>
                <c:pt idx="30">
                  <c:v>22.8</c:v>
                </c:pt>
                <c:pt idx="31">
                  <c:v>23.56</c:v>
                </c:pt>
                <c:pt idx="32">
                  <c:v>24.32</c:v>
                </c:pt>
                <c:pt idx="33">
                  <c:v>25.080000000000002</c:v>
                </c:pt>
                <c:pt idx="34">
                  <c:v>25.840000000000003</c:v>
                </c:pt>
                <c:pt idx="35">
                  <c:v>26.599999999999998</c:v>
                </c:pt>
                <c:pt idx="36">
                  <c:v>27.36</c:v>
                </c:pt>
                <c:pt idx="37">
                  <c:v>28.12</c:v>
                </c:pt>
                <c:pt idx="38">
                  <c:v>28.88</c:v>
                </c:pt>
                <c:pt idx="39">
                  <c:v>29.64</c:v>
                </c:pt>
                <c:pt idx="40">
                  <c:v>30.400000000000002</c:v>
                </c:pt>
                <c:pt idx="41">
                  <c:v>31.159999999999997</c:v>
                </c:pt>
                <c:pt idx="42">
                  <c:v>31.919999999999998</c:v>
                </c:pt>
                <c:pt idx="43">
                  <c:v>32.68</c:v>
                </c:pt>
                <c:pt idx="44">
                  <c:v>33.44</c:v>
                </c:pt>
                <c:pt idx="45">
                  <c:v>34.2</c:v>
                </c:pt>
                <c:pt idx="46">
                  <c:v>34.96</c:v>
                </c:pt>
                <c:pt idx="47">
                  <c:v>35.72</c:v>
                </c:pt>
                <c:pt idx="48">
                  <c:v>36.48</c:v>
                </c:pt>
                <c:pt idx="49">
                  <c:v>37.24</c:v>
                </c:pt>
                <c:pt idx="50">
                  <c:v>38</c:v>
                </c:pt>
                <c:pt idx="51">
                  <c:v>38.76</c:v>
                </c:pt>
                <c:pt idx="52">
                  <c:v>39.52</c:v>
                </c:pt>
                <c:pt idx="53">
                  <c:v>40.28</c:v>
                </c:pt>
                <c:pt idx="54">
                  <c:v>41.040000000000006</c:v>
                </c:pt>
                <c:pt idx="55">
                  <c:v>41.800000000000004</c:v>
                </c:pt>
                <c:pt idx="56">
                  <c:v>42.56</c:v>
                </c:pt>
                <c:pt idx="57">
                  <c:v>43.31999999999999</c:v>
                </c:pt>
                <c:pt idx="58">
                  <c:v>44.08</c:v>
                </c:pt>
                <c:pt idx="59">
                  <c:v>44.839999999999996</c:v>
                </c:pt>
                <c:pt idx="60">
                  <c:v>45.6</c:v>
                </c:pt>
              </c:numCache>
            </c:numRef>
          </c:xVal>
          <c:yVal>
            <c:numRef>
              <c:f>Computation!$J$7:$J$67</c:f>
              <c:numCache>
                <c:ptCount val="61"/>
                <c:pt idx="0">
                  <c:v>0</c:v>
                </c:pt>
                <c:pt idx="1">
                  <c:v>0.000288</c:v>
                </c:pt>
                <c:pt idx="2">
                  <c:v>0.001152</c:v>
                </c:pt>
                <c:pt idx="3">
                  <c:v>0.0025919999999999997</c:v>
                </c:pt>
                <c:pt idx="4">
                  <c:v>0.004608</c:v>
                </c:pt>
                <c:pt idx="5">
                  <c:v>0.0072000000000000015</c:v>
                </c:pt>
                <c:pt idx="6">
                  <c:v>0.010367999999999999</c:v>
                </c:pt>
                <c:pt idx="7">
                  <c:v>0.014112000000000001</c:v>
                </c:pt>
                <c:pt idx="8">
                  <c:v>0.018432</c:v>
                </c:pt>
                <c:pt idx="9">
                  <c:v>0.023327999999999998</c:v>
                </c:pt>
                <c:pt idx="10">
                  <c:v>0.028800000000000006</c:v>
                </c:pt>
                <c:pt idx="11">
                  <c:v>0.03484799999999999</c:v>
                </c:pt>
                <c:pt idx="12">
                  <c:v>0.041471999999999995</c:v>
                </c:pt>
                <c:pt idx="13">
                  <c:v>0.04867200000000001</c:v>
                </c:pt>
                <c:pt idx="14">
                  <c:v>0.056448000000000005</c:v>
                </c:pt>
                <c:pt idx="15">
                  <c:v>0.0648</c:v>
                </c:pt>
                <c:pt idx="16">
                  <c:v>0.073728</c:v>
                </c:pt>
                <c:pt idx="17">
                  <c:v>0.08323200000000001</c:v>
                </c:pt>
                <c:pt idx="18">
                  <c:v>0.09331199999999999</c:v>
                </c:pt>
                <c:pt idx="19">
                  <c:v>0.10396799999999999</c:v>
                </c:pt>
                <c:pt idx="20">
                  <c:v>0.11520000000000002</c:v>
                </c:pt>
                <c:pt idx="21">
                  <c:v>0.12700799999999998</c:v>
                </c:pt>
                <c:pt idx="22">
                  <c:v>0.13939199999999996</c:v>
                </c:pt>
                <c:pt idx="23">
                  <c:v>0.15235200000000002</c:v>
                </c:pt>
                <c:pt idx="24">
                  <c:v>0.16588799999999998</c:v>
                </c:pt>
                <c:pt idx="25">
                  <c:v>0.18</c:v>
                </c:pt>
                <c:pt idx="26">
                  <c:v>0.19468800000000003</c:v>
                </c:pt>
                <c:pt idx="27">
                  <c:v>0.209952</c:v>
                </c:pt>
                <c:pt idx="28">
                  <c:v>0.22579200000000002</c:v>
                </c:pt>
                <c:pt idx="29">
                  <c:v>0.24220799999999998</c:v>
                </c:pt>
                <c:pt idx="30">
                  <c:v>0.2592</c:v>
                </c:pt>
                <c:pt idx="31">
                  <c:v>0.276768</c:v>
                </c:pt>
                <c:pt idx="32">
                  <c:v>0.294912</c:v>
                </c:pt>
                <c:pt idx="33">
                  <c:v>0.313632</c:v>
                </c:pt>
                <c:pt idx="34">
                  <c:v>0.33292800000000006</c:v>
                </c:pt>
                <c:pt idx="35">
                  <c:v>0.35279999999999995</c:v>
                </c:pt>
                <c:pt idx="36">
                  <c:v>0.37324799999999997</c:v>
                </c:pt>
                <c:pt idx="37">
                  <c:v>0.39427199999999996</c:v>
                </c:pt>
                <c:pt idx="38">
                  <c:v>0.41587199999999996</c:v>
                </c:pt>
                <c:pt idx="39">
                  <c:v>0.43804800000000005</c:v>
                </c:pt>
                <c:pt idx="40">
                  <c:v>0.4608000000000001</c:v>
                </c:pt>
                <c:pt idx="41">
                  <c:v>0.4841279999999999</c:v>
                </c:pt>
                <c:pt idx="42">
                  <c:v>0.5080319999999999</c:v>
                </c:pt>
                <c:pt idx="43">
                  <c:v>0.5325119999999999</c:v>
                </c:pt>
                <c:pt idx="44">
                  <c:v>0.5575679999999998</c:v>
                </c:pt>
                <c:pt idx="45">
                  <c:v>0.5832</c:v>
                </c:pt>
                <c:pt idx="46">
                  <c:v>0.6094080000000001</c:v>
                </c:pt>
                <c:pt idx="47">
                  <c:v>0.636192</c:v>
                </c:pt>
                <c:pt idx="48">
                  <c:v>0.6635519999999999</c:v>
                </c:pt>
                <c:pt idx="49">
                  <c:v>0.6914880000000001</c:v>
                </c:pt>
                <c:pt idx="50">
                  <c:v>0.72</c:v>
                </c:pt>
                <c:pt idx="51">
                  <c:v>0.749088</c:v>
                </c:pt>
                <c:pt idx="52">
                  <c:v>0.7787520000000001</c:v>
                </c:pt>
                <c:pt idx="53">
                  <c:v>0.808992</c:v>
                </c:pt>
                <c:pt idx="54">
                  <c:v>0.839808</c:v>
                </c:pt>
                <c:pt idx="55">
                  <c:v>0.8712000000000001</c:v>
                </c:pt>
                <c:pt idx="56">
                  <c:v>0.9031680000000001</c:v>
                </c:pt>
                <c:pt idx="57">
                  <c:v>0.9357119999999999</c:v>
                </c:pt>
                <c:pt idx="58">
                  <c:v>0.9688319999999999</c:v>
                </c:pt>
                <c:pt idx="59">
                  <c:v>1.0025279999999999</c:v>
                </c:pt>
                <c:pt idx="60">
                  <c:v>1.0368</c:v>
                </c:pt>
              </c:numCache>
            </c:numRef>
          </c:yVal>
          <c:smooth val="1"/>
        </c:ser>
        <c:ser>
          <c:idx val="2"/>
          <c:order val="2"/>
          <c:tx>
            <c:v>Target value for tube - should be BELOW the blue line.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Computation!$I$57</c:f>
              <c:numCache>
                <c:ptCount val="1"/>
                <c:pt idx="0">
                  <c:v>38</c:v>
                </c:pt>
              </c:numCache>
            </c:numRef>
          </c:xVal>
          <c:yVal>
            <c:numRef>
              <c:f>Computation!$J$57</c:f>
              <c:numCache>
                <c:ptCount val="1"/>
                <c:pt idx="0">
                  <c:v>0.72</c:v>
                </c:pt>
              </c:numCache>
            </c:numRef>
          </c:yVal>
          <c:smooth val="1"/>
        </c:ser>
        <c:axId val="47031577"/>
        <c:axId val="20631010"/>
      </c:scatterChart>
      <c:valAx>
        <c:axId val="47031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cfm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 val="autoZero"/>
        <c:crossBetween val="midCat"/>
        <c:dispUnits/>
        <c:minorUnit val="5"/>
      </c:valAx>
      <c:valAx>
        <c:axId val="2063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H2O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2035"/>
          <c:w val="0.2852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0.0005</cdr:y>
    </cdr:from>
    <cdr:to>
      <cdr:x>0.999</cdr:x>
      <cdr:y>0.1485</cdr:y>
    </cdr:to>
    <cdr:sp>
      <cdr:nvSpPr>
        <cdr:cNvPr id="1" name="Text Box 1"/>
        <cdr:cNvSpPr txBox="1">
          <a:spLocks noChangeArrowheads="1"/>
        </cdr:cNvSpPr>
      </cdr:nvSpPr>
      <cdr:spPr>
        <a:xfrm>
          <a:off x="6315075" y="0"/>
          <a:ext cx="2676525" cy="676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values only!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Always check performance in the real system.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190500</xdr:rowOff>
    </xdr:from>
    <xdr:to>
      <xdr:col>11</xdr:col>
      <xdr:colOff>1085850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57150" y="3790950"/>
        <a:ext cx="90106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2</xdr:row>
      <xdr:rowOff>104775</xdr:rowOff>
    </xdr:from>
    <xdr:to>
      <xdr:col>8</xdr:col>
      <xdr:colOff>1657350</xdr:colOff>
      <xdr:row>10</xdr:row>
      <xdr:rowOff>85725</xdr:rowOff>
    </xdr:to>
    <xdr:grpSp>
      <xdr:nvGrpSpPr>
        <xdr:cNvPr id="2" name="Group 21"/>
        <xdr:cNvGrpSpPr>
          <a:grpSpLocks/>
        </xdr:cNvGrpSpPr>
      </xdr:nvGrpSpPr>
      <xdr:grpSpPr>
        <a:xfrm>
          <a:off x="6210300" y="504825"/>
          <a:ext cx="857250" cy="1581150"/>
          <a:chOff x="6690360" y="624840"/>
          <a:chExt cx="579120" cy="1211580"/>
        </a:xfrm>
        <a:solidFill>
          <a:srgbClr val="FFFFFF"/>
        </a:solidFill>
      </xdr:grpSpPr>
      <xdr:grpSp>
        <xdr:nvGrpSpPr>
          <xdr:cNvPr id="3" name="Group 30"/>
          <xdr:cNvGrpSpPr>
            <a:grpSpLocks/>
          </xdr:cNvGrpSpPr>
        </xdr:nvGrpSpPr>
        <xdr:grpSpPr>
          <a:xfrm>
            <a:off x="6690360" y="624840"/>
            <a:ext cx="571447" cy="548543"/>
            <a:chOff x="841" y="108"/>
            <a:chExt cx="75" cy="72"/>
          </a:xfrm>
          <a:solidFill>
            <a:srgbClr val="FFFFFF"/>
          </a:solidFill>
        </xdr:grpSpPr>
        <xdr:pic>
          <xdr:nvPicPr>
            <xdr:cNvPr id="4" name="Picture 1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49" y="110"/>
              <a:ext cx="61" cy="67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5" name="Line 16"/>
            <xdr:cNvSpPr>
              <a:spLocks/>
            </xdr:cNvSpPr>
          </xdr:nvSpPr>
          <xdr:spPr>
            <a:xfrm>
              <a:off x="841" y="108"/>
              <a:ext cx="75" cy="71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7"/>
            <xdr:cNvSpPr>
              <a:spLocks/>
            </xdr:cNvSpPr>
          </xdr:nvSpPr>
          <xdr:spPr>
            <a:xfrm flipV="1">
              <a:off x="842" y="108"/>
              <a:ext cx="72" cy="72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31"/>
          <xdr:cNvGrpSpPr>
            <a:grpSpLocks/>
          </xdr:cNvGrpSpPr>
        </xdr:nvGrpSpPr>
        <xdr:grpSpPr>
          <a:xfrm>
            <a:off x="6698033" y="1188830"/>
            <a:ext cx="571447" cy="647590"/>
            <a:chOff x="941" y="102"/>
            <a:chExt cx="75" cy="85"/>
          </a:xfrm>
          <a:solidFill>
            <a:srgbClr val="FFFFFF"/>
          </a:solidFill>
        </xdr:grpSpPr>
        <xdr:pic>
          <xdr:nvPicPr>
            <xdr:cNvPr id="8" name="Picture 1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51" y="102"/>
              <a:ext cx="56" cy="85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9" name="Line 18"/>
            <xdr:cNvSpPr>
              <a:spLocks/>
            </xdr:cNvSpPr>
          </xdr:nvSpPr>
          <xdr:spPr>
            <a:xfrm>
              <a:off x="941" y="108"/>
              <a:ext cx="75" cy="71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9"/>
            <xdr:cNvSpPr>
              <a:spLocks/>
            </xdr:cNvSpPr>
          </xdr:nvSpPr>
          <xdr:spPr>
            <a:xfrm flipV="1">
              <a:off x="942" y="108"/>
              <a:ext cx="72" cy="72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847725</xdr:colOff>
      <xdr:row>3</xdr:row>
      <xdr:rowOff>171450</xdr:rowOff>
    </xdr:from>
    <xdr:to>
      <xdr:col>6</xdr:col>
      <xdr:colOff>314325</xdr:colOff>
      <xdr:row>9</xdr:row>
      <xdr:rowOff>0</xdr:rowOff>
    </xdr:to>
    <xdr:grpSp>
      <xdr:nvGrpSpPr>
        <xdr:cNvPr id="11" name="Group 29"/>
        <xdr:cNvGrpSpPr>
          <a:grpSpLocks/>
        </xdr:cNvGrpSpPr>
      </xdr:nvGrpSpPr>
      <xdr:grpSpPr>
        <a:xfrm>
          <a:off x="1457325" y="771525"/>
          <a:ext cx="2124075" cy="1028700"/>
          <a:chOff x="10" y="89"/>
          <a:chExt cx="235" cy="108"/>
        </a:xfrm>
        <a:solidFill>
          <a:srgbClr val="FFFFFF"/>
        </a:solidFill>
      </xdr:grpSpPr>
      <xdr:grpSp>
        <xdr:nvGrpSpPr>
          <xdr:cNvPr id="12" name="Group 28"/>
          <xdr:cNvGrpSpPr>
            <a:grpSpLocks/>
          </xdr:cNvGrpSpPr>
        </xdr:nvGrpSpPr>
        <xdr:grpSpPr>
          <a:xfrm>
            <a:off x="155" y="89"/>
            <a:ext cx="90" cy="108"/>
            <a:chOff x="155" y="89"/>
            <a:chExt cx="90" cy="108"/>
          </a:xfrm>
          <a:solidFill>
            <a:srgbClr val="FFFFFF"/>
          </a:solidFill>
        </xdr:grpSpPr>
        <xdr:pic>
          <xdr:nvPicPr>
            <xdr:cNvPr id="13" name="Picture 1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55" y="89"/>
              <a:ext cx="85" cy="108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14" name="Line 20"/>
            <xdr:cNvSpPr>
              <a:spLocks/>
            </xdr:cNvSpPr>
          </xdr:nvSpPr>
          <xdr:spPr>
            <a:xfrm flipV="1">
              <a:off x="178" y="99"/>
              <a:ext cx="67" cy="87"/>
            </a:xfrm>
            <a:prstGeom prst="line">
              <a:avLst/>
            </a:prstGeom>
            <a:noFill/>
            <a:ln w="5715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1"/>
            <xdr:cNvSpPr>
              <a:spLocks/>
            </xdr:cNvSpPr>
          </xdr:nvSpPr>
          <xdr:spPr>
            <a:xfrm flipH="1" flipV="1">
              <a:off x="164" y="165"/>
              <a:ext cx="16" cy="20"/>
            </a:xfrm>
            <a:prstGeom prst="line">
              <a:avLst/>
            </a:prstGeom>
            <a:noFill/>
            <a:ln w="5715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" name="Group 27"/>
          <xdr:cNvGrpSpPr>
            <a:grpSpLocks/>
          </xdr:cNvGrpSpPr>
        </xdr:nvGrpSpPr>
        <xdr:grpSpPr>
          <a:xfrm>
            <a:off x="10" y="98"/>
            <a:ext cx="97" cy="97"/>
            <a:chOff x="10" y="98"/>
            <a:chExt cx="97" cy="97"/>
          </a:xfrm>
          <a:solidFill>
            <a:srgbClr val="FFFFFF"/>
          </a:solidFill>
        </xdr:grpSpPr>
        <xdr:pic>
          <xdr:nvPicPr>
            <xdr:cNvPr id="17" name="Picture 13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" y="98"/>
              <a:ext cx="97" cy="97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18" name="Line 22"/>
            <xdr:cNvSpPr>
              <a:spLocks/>
            </xdr:cNvSpPr>
          </xdr:nvSpPr>
          <xdr:spPr>
            <a:xfrm flipV="1">
              <a:off x="39" y="99"/>
              <a:ext cx="67" cy="87"/>
            </a:xfrm>
            <a:prstGeom prst="line">
              <a:avLst/>
            </a:prstGeom>
            <a:noFill/>
            <a:ln w="5715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3"/>
            <xdr:cNvSpPr>
              <a:spLocks/>
            </xdr:cNvSpPr>
          </xdr:nvSpPr>
          <xdr:spPr>
            <a:xfrm flipH="1" flipV="1">
              <a:off x="25" y="165"/>
              <a:ext cx="16" cy="20"/>
            </a:xfrm>
            <a:prstGeom prst="line">
              <a:avLst/>
            </a:prstGeom>
            <a:noFill/>
            <a:ln w="5715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4"/>
          <xdr:cNvSpPr>
            <a:spLocks/>
          </xdr:cNvSpPr>
        </xdr:nvSpPr>
        <xdr:spPr>
          <a:xfrm flipV="1">
            <a:off x="134" y="125"/>
            <a:ext cx="0" cy="33"/>
          </a:xfrm>
          <a:prstGeom prst="line">
            <a:avLst/>
          </a:prstGeom>
          <a:noFill/>
          <a:ln w="571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 rot="16200000" flipV="1">
            <a:off x="117" y="142"/>
            <a:ext cx="33" cy="0"/>
          </a:xfrm>
          <a:prstGeom prst="line">
            <a:avLst/>
          </a:prstGeom>
          <a:noFill/>
          <a:ln w="571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PageLayoutView="0" workbookViewId="0" topLeftCell="A10">
      <selection activeCell="M27" sqref="M27"/>
    </sheetView>
  </sheetViews>
  <sheetFormatPr defaultColWidth="9.140625" defaultRowHeight="15.75" customHeight="1"/>
  <cols>
    <col min="2" max="2" width="15.421875" style="0" customWidth="1"/>
    <col min="3" max="3" width="8.421875" style="0" customWidth="1"/>
    <col min="4" max="4" width="7.28125" style="0" customWidth="1"/>
    <col min="5" max="5" width="3.28125" style="3" customWidth="1"/>
    <col min="6" max="6" width="5.421875" style="1" customWidth="1"/>
    <col min="7" max="7" width="23.7109375" style="0" customWidth="1"/>
    <col min="8" max="8" width="8.28125" style="0" customWidth="1"/>
    <col min="9" max="9" width="25.140625" style="0" customWidth="1"/>
    <col min="10" max="10" width="6.28125" style="0" customWidth="1"/>
    <col min="11" max="11" width="7.28125" style="0" customWidth="1"/>
    <col min="12" max="12" width="34.7109375" style="0" customWidth="1"/>
  </cols>
  <sheetData>
    <row r="1" spans="1:10" ht="15.75" customHeight="1">
      <c r="A1" s="8" t="s">
        <v>40</v>
      </c>
      <c r="J1" s="12" t="s">
        <v>33</v>
      </c>
    </row>
    <row r="3" ht="15.75" customHeight="1">
      <c r="A3" s="10" t="s">
        <v>38</v>
      </c>
    </row>
    <row r="5" spans="1:10" ht="15.75" customHeight="1">
      <c r="A5" s="21" t="s">
        <v>36</v>
      </c>
      <c r="B5" s="22"/>
      <c r="E5" s="15"/>
      <c r="F5" s="15"/>
      <c r="G5" s="15"/>
      <c r="J5" s="4" t="s">
        <v>35</v>
      </c>
    </row>
    <row r="6" spans="1:7" s="4" customFormat="1" ht="15.75" customHeight="1">
      <c r="A6" s="22"/>
      <c r="B6" s="22"/>
      <c r="D6" s="15"/>
      <c r="E6" s="15"/>
      <c r="F6" s="15"/>
      <c r="G6" s="15"/>
    </row>
    <row r="7" spans="1:7" ht="15.75" customHeight="1">
      <c r="A7" s="22"/>
      <c r="B7" s="22"/>
      <c r="D7" s="15"/>
      <c r="E7" s="15"/>
      <c r="F7" s="15"/>
      <c r="G7" s="15"/>
    </row>
    <row r="8" spans="1:10" ht="15.75" customHeight="1">
      <c r="A8" s="22"/>
      <c r="B8" s="22"/>
      <c r="J8" s="16" t="s">
        <v>37</v>
      </c>
    </row>
    <row r="12" spans="1:8" ht="15.75" customHeight="1">
      <c r="A12" s="18" t="s">
        <v>42</v>
      </c>
      <c r="H12" s="18" t="s">
        <v>43</v>
      </c>
    </row>
    <row r="13" spans="1:10" ht="15.75" customHeight="1">
      <c r="A13" s="17" t="s">
        <v>39</v>
      </c>
      <c r="B13" t="s">
        <v>0</v>
      </c>
      <c r="C13" s="13">
        <v>100</v>
      </c>
      <c r="D13" t="s">
        <v>1</v>
      </c>
      <c r="E13" s="7" t="s">
        <v>25</v>
      </c>
      <c r="F13" s="23">
        <f>C13/25.4</f>
        <v>3.937007874015748</v>
      </c>
      <c r="G13" t="s">
        <v>41</v>
      </c>
      <c r="H13" s="11" t="s">
        <v>39</v>
      </c>
      <c r="I13" t="s">
        <v>24</v>
      </c>
      <c r="J13" s="14">
        <v>8877</v>
      </c>
    </row>
    <row r="14" spans="2:11" ht="15.75" customHeight="1">
      <c r="B14" t="s">
        <v>2</v>
      </c>
      <c r="C14" s="13">
        <v>40</v>
      </c>
      <c r="D14" t="s">
        <v>1</v>
      </c>
      <c r="E14" s="7" t="s">
        <v>25</v>
      </c>
      <c r="F14" s="23">
        <f>C14/25.4</f>
        <v>1.5748031496062993</v>
      </c>
      <c r="G14" t="s">
        <v>41</v>
      </c>
      <c r="I14" t="s">
        <v>32</v>
      </c>
      <c r="J14" s="14">
        <v>38</v>
      </c>
      <c r="K14" t="s">
        <v>5</v>
      </c>
    </row>
    <row r="15" spans="2:12" ht="15.75" customHeight="1">
      <c r="B15" t="s">
        <v>3</v>
      </c>
      <c r="C15" s="13">
        <v>2700</v>
      </c>
      <c r="D15" t="s">
        <v>4</v>
      </c>
      <c r="I15" s="5" t="s">
        <v>28</v>
      </c>
      <c r="J15" s="14">
        <v>0.6</v>
      </c>
      <c r="K15" t="s">
        <v>12</v>
      </c>
      <c r="L15" s="19" t="s">
        <v>34</v>
      </c>
    </row>
    <row r="16" spans="1:12" ht="15.75" customHeight="1">
      <c r="A16" s="10" t="s">
        <v>11</v>
      </c>
      <c r="I16" s="5" t="s">
        <v>30</v>
      </c>
      <c r="J16" s="14">
        <v>20</v>
      </c>
      <c r="K16" t="s">
        <v>8</v>
      </c>
      <c r="L16" s="20"/>
    </row>
    <row r="17" spans="2:12" ht="15.75" customHeight="1">
      <c r="B17" t="s">
        <v>26</v>
      </c>
      <c r="C17" s="24">
        <f>Computation!B4*(C15/60)^2*(C13/1000)^2</f>
        <v>267.70500000000004</v>
      </c>
      <c r="D17" t="s">
        <v>15</v>
      </c>
      <c r="E17" s="7" t="s">
        <v>25</v>
      </c>
      <c r="F17" s="1">
        <f>C17*0.004014742</f>
        <v>1.07476650711</v>
      </c>
      <c r="G17" t="s">
        <v>12</v>
      </c>
      <c r="I17" s="5" t="s">
        <v>29</v>
      </c>
      <c r="J17" s="4">
        <f>J15*(1+J16/100)</f>
        <v>0.72</v>
      </c>
      <c r="K17" t="s">
        <v>12</v>
      </c>
      <c r="L17" s="6"/>
    </row>
    <row r="18" spans="2:7" ht="15.75" customHeight="1">
      <c r="B18" t="s">
        <v>27</v>
      </c>
      <c r="C18" s="25">
        <f>Computation!B3*(C15/60)*(C14/1000)*(C13/1000)^3</f>
        <v>0.038016000000000015</v>
      </c>
      <c r="D18" t="s">
        <v>16</v>
      </c>
      <c r="E18" s="7" t="s">
        <v>25</v>
      </c>
      <c r="F18" s="2">
        <f>C18*2118.88</f>
        <v>80.55134208000004</v>
      </c>
      <c r="G18" t="s">
        <v>5</v>
      </c>
    </row>
    <row r="31" spans="5:13" s="6" customFormat="1" ht="15.75" customHeight="1">
      <c r="E31" s="3"/>
      <c r="L31"/>
      <c r="M31"/>
    </row>
    <row r="32" spans="12:13" ht="15.75" customHeight="1">
      <c r="L32" s="6"/>
      <c r="M32" s="6"/>
    </row>
    <row r="134" ht="15.75" customHeight="1">
      <c r="G134" s="2"/>
    </row>
    <row r="135" ht="15.75" customHeight="1">
      <c r="G135" s="2"/>
    </row>
    <row r="136" ht="15.75" customHeight="1">
      <c r="G136" s="2"/>
    </row>
    <row r="137" ht="15.75" customHeight="1">
      <c r="G137" s="2"/>
    </row>
    <row r="138" ht="15.75" customHeight="1">
      <c r="G138" s="2"/>
    </row>
    <row r="139" ht="15.75" customHeight="1">
      <c r="G139" s="2"/>
    </row>
    <row r="140" ht="15.75" customHeight="1">
      <c r="G140" s="2"/>
    </row>
    <row r="141" ht="15.75" customHeight="1">
      <c r="G141" s="2"/>
    </row>
    <row r="142" ht="15.75" customHeight="1">
      <c r="G142" s="2"/>
    </row>
    <row r="143" ht="15.75" customHeight="1">
      <c r="G143" s="2"/>
    </row>
    <row r="144" ht="15.75" customHeight="1">
      <c r="G144" s="2"/>
    </row>
    <row r="145" ht="15.75" customHeight="1">
      <c r="G145" s="2"/>
    </row>
    <row r="146" ht="15.75" customHeight="1">
      <c r="G146" s="2"/>
    </row>
    <row r="147" ht="15.75" customHeight="1">
      <c r="G147" s="2"/>
    </row>
    <row r="148" ht="15.75" customHeight="1">
      <c r="G148" s="2"/>
    </row>
    <row r="149" ht="15.75" customHeight="1">
      <c r="G149" s="2"/>
    </row>
    <row r="150" ht="15.75" customHeight="1">
      <c r="G150" s="2"/>
    </row>
    <row r="151" ht="15.75" customHeight="1">
      <c r="G151" s="2"/>
    </row>
    <row r="152" ht="15.75" customHeight="1">
      <c r="G152" s="2"/>
    </row>
    <row r="153" ht="15.75" customHeight="1">
      <c r="G153" s="2"/>
    </row>
    <row r="154" ht="15.75" customHeight="1">
      <c r="G154" s="2"/>
    </row>
    <row r="155" ht="15.75" customHeight="1">
      <c r="G155" s="2"/>
    </row>
    <row r="156" ht="15.75" customHeight="1">
      <c r="G156" s="2"/>
    </row>
    <row r="157" ht="15.75" customHeight="1">
      <c r="G157" s="2"/>
    </row>
    <row r="158" ht="15.75" customHeight="1">
      <c r="G158" s="2"/>
    </row>
    <row r="159" ht="15.75" customHeight="1">
      <c r="G159" s="2"/>
    </row>
    <row r="160" ht="15.75" customHeight="1">
      <c r="G160" s="2"/>
    </row>
    <row r="161" ht="15.75" customHeight="1">
      <c r="G161" s="2"/>
    </row>
    <row r="162" ht="15.75" customHeight="1">
      <c r="G162" s="2"/>
    </row>
    <row r="163" ht="15.75" customHeight="1">
      <c r="G163" s="2"/>
    </row>
    <row r="164" ht="15.75" customHeight="1">
      <c r="G164" s="2"/>
    </row>
    <row r="165" ht="15.75" customHeight="1">
      <c r="G165" s="2"/>
    </row>
    <row r="166" ht="15.75" customHeight="1">
      <c r="G166" s="2"/>
    </row>
    <row r="167" ht="15.75" customHeight="1">
      <c r="G167" s="2"/>
    </row>
    <row r="168" ht="15.75" customHeight="1">
      <c r="G168" s="2"/>
    </row>
    <row r="169" ht="15.75" customHeight="1">
      <c r="G169" s="2"/>
    </row>
    <row r="170" ht="15.75" customHeight="1">
      <c r="G170" s="2"/>
    </row>
    <row r="171" ht="15.75" customHeight="1">
      <c r="G171" s="2"/>
    </row>
    <row r="172" ht="15.75" customHeight="1">
      <c r="G172" s="2"/>
    </row>
    <row r="173" ht="15.75" customHeight="1">
      <c r="G173" s="2"/>
    </row>
    <row r="174" ht="15.75" customHeight="1">
      <c r="G174" s="2"/>
    </row>
    <row r="175" ht="15.75" customHeight="1">
      <c r="G175" s="2"/>
    </row>
    <row r="176" ht="15.75" customHeight="1">
      <c r="G176" s="2"/>
    </row>
    <row r="177" ht="15.75" customHeight="1">
      <c r="G177" s="2"/>
    </row>
    <row r="178" ht="15.75" customHeight="1">
      <c r="G178" s="2"/>
    </row>
    <row r="179" ht="15.75" customHeight="1">
      <c r="G179" s="2"/>
    </row>
    <row r="180" ht="15.75" customHeight="1">
      <c r="G180" s="2"/>
    </row>
    <row r="181" ht="15.75" customHeight="1">
      <c r="G181" s="2"/>
    </row>
    <row r="182" ht="15.75" customHeight="1">
      <c r="G182" s="2"/>
    </row>
    <row r="183" ht="15.75" customHeight="1">
      <c r="G183" s="2"/>
    </row>
    <row r="184" ht="15.75" customHeight="1">
      <c r="G184" s="2"/>
    </row>
    <row r="185" ht="15.75" customHeight="1">
      <c r="G185" s="2"/>
    </row>
    <row r="186" ht="15.75" customHeight="1">
      <c r="G186" s="2"/>
    </row>
    <row r="187" ht="15.75" customHeight="1">
      <c r="G187" s="2"/>
    </row>
    <row r="188" ht="15.75" customHeight="1">
      <c r="G188" s="2"/>
    </row>
    <row r="189" ht="15.75" customHeight="1">
      <c r="G189" s="2"/>
    </row>
    <row r="190" ht="15.75" customHeight="1">
      <c r="G190" s="2"/>
    </row>
    <row r="191" ht="15.75" customHeight="1">
      <c r="G191" s="2"/>
    </row>
    <row r="192" ht="15.75" customHeight="1">
      <c r="G192" s="2"/>
    </row>
    <row r="193" ht="15.75" customHeight="1">
      <c r="G193" s="2"/>
    </row>
    <row r="194" ht="15.75" customHeight="1">
      <c r="G194" s="2"/>
    </row>
    <row r="195" ht="15.75" customHeight="1">
      <c r="G195" s="2"/>
    </row>
    <row r="196" ht="15.75" customHeight="1">
      <c r="G196" s="2"/>
    </row>
    <row r="197" ht="15.75" customHeight="1">
      <c r="G197" s="2"/>
    </row>
    <row r="198" ht="15.75" customHeight="1">
      <c r="G198" s="2"/>
    </row>
    <row r="199" ht="15.75" customHeight="1">
      <c r="G199" s="2"/>
    </row>
    <row r="200" ht="15.75" customHeight="1">
      <c r="G200" s="2"/>
    </row>
    <row r="201" ht="15.75" customHeight="1">
      <c r="G201" s="2"/>
    </row>
    <row r="202" ht="15.75" customHeight="1">
      <c r="G202" s="2"/>
    </row>
    <row r="203" ht="15.75" customHeight="1">
      <c r="G203" s="2"/>
    </row>
    <row r="204" ht="15.75" customHeight="1">
      <c r="G204" s="2"/>
    </row>
    <row r="205" ht="15.75" customHeight="1">
      <c r="G205" s="2"/>
    </row>
    <row r="206" ht="15.75" customHeight="1">
      <c r="G206" s="2"/>
    </row>
    <row r="207" ht="15.75" customHeight="1">
      <c r="G207" s="2"/>
    </row>
    <row r="208" ht="15.75" customHeight="1">
      <c r="G208" s="2"/>
    </row>
    <row r="209" ht="15.75" customHeight="1">
      <c r="G209" s="2"/>
    </row>
    <row r="210" ht="15.75" customHeight="1">
      <c r="G210" s="2"/>
    </row>
    <row r="211" ht="15.75" customHeight="1">
      <c r="G211" s="2"/>
    </row>
    <row r="212" ht="15.75" customHeight="1">
      <c r="G212" s="2"/>
    </row>
    <row r="213" ht="15.75" customHeight="1">
      <c r="G213" s="2"/>
    </row>
    <row r="214" ht="15.75" customHeight="1">
      <c r="G214" s="2"/>
    </row>
    <row r="215" ht="15.75" customHeight="1">
      <c r="G215" s="2"/>
    </row>
    <row r="216" ht="15.75" customHeight="1">
      <c r="G216" s="2"/>
    </row>
    <row r="217" ht="15.75" customHeight="1">
      <c r="G217" s="2"/>
    </row>
    <row r="218" ht="15.75" customHeight="1">
      <c r="G218" s="2"/>
    </row>
    <row r="219" ht="15.75" customHeight="1">
      <c r="G219" s="2"/>
    </row>
  </sheetData>
  <sheetProtection selectLockedCells="1"/>
  <mergeCells count="2">
    <mergeCell ref="L15:L16"/>
    <mergeCell ref="A5:B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7">
      <selection activeCell="C7" sqref="C7:C107"/>
    </sheetView>
  </sheetViews>
  <sheetFormatPr defaultColWidth="9.140625" defaultRowHeight="12.75"/>
  <sheetData>
    <row r="1" ht="12.75">
      <c r="A1" s="11" t="s">
        <v>31</v>
      </c>
    </row>
    <row r="3" spans="1:3" ht="15">
      <c r="A3" s="5" t="s">
        <v>19</v>
      </c>
      <c r="B3">
        <v>21.12</v>
      </c>
      <c r="C3" t="s">
        <v>17</v>
      </c>
    </row>
    <row r="4" spans="1:3" ht="15">
      <c r="A4" s="5" t="s">
        <v>20</v>
      </c>
      <c r="B4">
        <v>13.22</v>
      </c>
      <c r="C4" t="s">
        <v>18</v>
      </c>
    </row>
    <row r="5" spans="1:8" ht="12.75">
      <c r="A5" s="4" t="s">
        <v>9</v>
      </c>
      <c r="E5" s="1"/>
      <c r="H5" s="4" t="s">
        <v>10</v>
      </c>
    </row>
    <row r="6" spans="1:10" ht="16.5">
      <c r="A6" s="6" t="s">
        <v>6</v>
      </c>
      <c r="B6" s="6" t="s">
        <v>7</v>
      </c>
      <c r="C6" s="6" t="s">
        <v>22</v>
      </c>
      <c r="D6" t="s">
        <v>21</v>
      </c>
      <c r="E6" s="6" t="s">
        <v>13</v>
      </c>
      <c r="F6" s="6" t="s">
        <v>14</v>
      </c>
      <c r="G6" s="6"/>
      <c r="H6" s="6" t="s">
        <v>7</v>
      </c>
      <c r="I6" s="6" t="s">
        <v>14</v>
      </c>
      <c r="J6" s="6" t="s">
        <v>23</v>
      </c>
    </row>
    <row r="7" spans="1:10" ht="12.75">
      <c r="A7">
        <v>1</v>
      </c>
      <c r="B7">
        <f aca="true" t="shared" si="0" ref="B7:B38">1-A7^2</f>
        <v>0</v>
      </c>
      <c r="C7">
        <f>A7*'Blower and tube'!$C$17</f>
        <v>267.70500000000004</v>
      </c>
      <c r="D7">
        <f>B7*'Blower and tube'!$C$18</f>
        <v>0</v>
      </c>
      <c r="E7" s="1">
        <f aca="true" t="shared" si="1" ref="E7:E38">C7*0.004014742</f>
        <v>1.07476650711</v>
      </c>
      <c r="F7" s="2">
        <f aca="true" t="shared" si="2" ref="F7:F38">D7*2118.88</f>
        <v>0</v>
      </c>
      <c r="H7">
        <v>0</v>
      </c>
      <c r="I7">
        <f>H7*'Blower and tube'!$J$14</f>
        <v>0</v>
      </c>
      <c r="J7">
        <f>'Blower and tube'!$J$17*(I7/'Blower and tube'!$J$14)^2</f>
        <v>0</v>
      </c>
    </row>
    <row r="8" spans="1:10" ht="12.75">
      <c r="A8">
        <v>0.99</v>
      </c>
      <c r="B8">
        <f t="shared" si="0"/>
        <v>0.01990000000000003</v>
      </c>
      <c r="C8">
        <f>A8*'Blower and tube'!$C$17</f>
        <v>265.02795000000003</v>
      </c>
      <c r="D8">
        <f>B8*'Blower and tube'!$C$18</f>
        <v>0.0007565184000000014</v>
      </c>
      <c r="E8" s="1">
        <f t="shared" si="1"/>
        <v>1.0640188420389</v>
      </c>
      <c r="F8" s="2">
        <f t="shared" si="2"/>
        <v>1.6029717073920031</v>
      </c>
      <c r="H8">
        <v>0.02</v>
      </c>
      <c r="I8">
        <f>H8*'Blower and tube'!$J$14</f>
        <v>0.76</v>
      </c>
      <c r="J8">
        <f>'Blower and tube'!$J$17*(I8/'Blower and tube'!$J$14)^2</f>
        <v>0.000288</v>
      </c>
    </row>
    <row r="9" spans="1:10" ht="12.75">
      <c r="A9">
        <v>0.98</v>
      </c>
      <c r="B9">
        <f t="shared" si="0"/>
        <v>0.03960000000000008</v>
      </c>
      <c r="C9">
        <f>A9*'Blower and tube'!$C$17</f>
        <v>262.3509</v>
      </c>
      <c r="D9">
        <f>B9*'Blower and tube'!$C$18</f>
        <v>0.0015054336000000037</v>
      </c>
      <c r="E9" s="1">
        <f t="shared" si="1"/>
        <v>1.0532711769678</v>
      </c>
      <c r="F9" s="2">
        <f t="shared" si="2"/>
        <v>3.189833146368008</v>
      </c>
      <c r="H9">
        <v>0.04</v>
      </c>
      <c r="I9">
        <f>H9*'Blower and tube'!$J$14</f>
        <v>1.52</v>
      </c>
      <c r="J9">
        <f>'Blower and tube'!$J$17*(I9/'Blower and tube'!$J$14)^2</f>
        <v>0.001152</v>
      </c>
    </row>
    <row r="10" spans="1:10" ht="12.75">
      <c r="A10">
        <v>0.97</v>
      </c>
      <c r="B10">
        <f t="shared" si="0"/>
        <v>0.05910000000000004</v>
      </c>
      <c r="C10">
        <f>A10*'Blower and tube'!$C$17</f>
        <v>259.67385</v>
      </c>
      <c r="D10">
        <f>B10*'Blower and tube'!$C$18</f>
        <v>0.0022467456000000025</v>
      </c>
      <c r="E10" s="1">
        <f t="shared" si="1"/>
        <v>1.0425235118967</v>
      </c>
      <c r="F10" s="2">
        <f t="shared" si="2"/>
        <v>4.760584316928005</v>
      </c>
      <c r="H10">
        <v>0.06</v>
      </c>
      <c r="I10">
        <f>H10*'Blower and tube'!$J$14</f>
        <v>2.28</v>
      </c>
      <c r="J10">
        <f>'Blower and tube'!$J$17*(I10/'Blower and tube'!$J$14)^2</f>
        <v>0.0025919999999999997</v>
      </c>
    </row>
    <row r="11" spans="1:10" ht="12.75">
      <c r="A11">
        <v>0.96</v>
      </c>
      <c r="B11">
        <f t="shared" si="0"/>
        <v>0.07840000000000003</v>
      </c>
      <c r="C11">
        <f>A11*'Blower and tube'!$C$17</f>
        <v>256.9968</v>
      </c>
      <c r="D11">
        <f>B11*'Blower and tube'!$C$18</f>
        <v>0.0029804544000000023</v>
      </c>
      <c r="E11" s="1">
        <f t="shared" si="1"/>
        <v>1.0317758468256</v>
      </c>
      <c r="F11" s="2">
        <f t="shared" si="2"/>
        <v>6.315225219072005</v>
      </c>
      <c r="H11">
        <v>0.08</v>
      </c>
      <c r="I11">
        <f>H11*'Blower and tube'!$J$14</f>
        <v>3.04</v>
      </c>
      <c r="J11">
        <f>'Blower and tube'!$J$17*(I11/'Blower and tube'!$J$14)^2</f>
        <v>0.004608</v>
      </c>
    </row>
    <row r="12" spans="1:10" ht="12.75">
      <c r="A12">
        <v>0.95</v>
      </c>
      <c r="B12">
        <f t="shared" si="0"/>
        <v>0.09750000000000003</v>
      </c>
      <c r="C12">
        <f>A12*'Blower and tube'!$C$17</f>
        <v>254.31975000000003</v>
      </c>
      <c r="D12">
        <f>B12*'Blower and tube'!$C$18</f>
        <v>0.003706560000000003</v>
      </c>
      <c r="E12" s="1">
        <f t="shared" si="1"/>
        <v>1.0210281817545002</v>
      </c>
      <c r="F12" s="2">
        <f t="shared" si="2"/>
        <v>7.853755852800006</v>
      </c>
      <c r="H12">
        <v>0.1</v>
      </c>
      <c r="I12">
        <f>H12*'Blower and tube'!$J$14</f>
        <v>3.8000000000000003</v>
      </c>
      <c r="J12">
        <f>'Blower and tube'!$J$17*(I12/'Blower and tube'!$J$14)^2</f>
        <v>0.0072000000000000015</v>
      </c>
    </row>
    <row r="13" spans="1:10" ht="12.75">
      <c r="A13">
        <v>0.94</v>
      </c>
      <c r="B13">
        <f t="shared" si="0"/>
        <v>0.11640000000000006</v>
      </c>
      <c r="C13">
        <f>A13*'Blower and tube'!$C$17</f>
        <v>251.64270000000002</v>
      </c>
      <c r="D13">
        <f>B13*'Blower and tube'!$C$18</f>
        <v>0.004425062400000004</v>
      </c>
      <c r="E13" s="1">
        <f t="shared" si="1"/>
        <v>1.0102805166834001</v>
      </c>
      <c r="F13" s="2">
        <f t="shared" si="2"/>
        <v>9.37617621811201</v>
      </c>
      <c r="H13">
        <v>0.12</v>
      </c>
      <c r="I13">
        <f>H13*'Blower and tube'!$J$14</f>
        <v>4.56</v>
      </c>
      <c r="J13">
        <f>'Blower and tube'!$J$17*(I13/'Blower and tube'!$J$14)^2</f>
        <v>0.010367999999999999</v>
      </c>
    </row>
    <row r="14" spans="1:10" ht="12.75">
      <c r="A14">
        <v>0.93</v>
      </c>
      <c r="B14">
        <f t="shared" si="0"/>
        <v>0.1350999999999999</v>
      </c>
      <c r="C14">
        <f>A14*'Blower and tube'!$C$17</f>
        <v>248.96565000000004</v>
      </c>
      <c r="D14">
        <f>B14*'Blower and tube'!$C$18</f>
        <v>0.005135961599999998</v>
      </c>
      <c r="E14" s="1">
        <f t="shared" si="1"/>
        <v>0.9995328516123001</v>
      </c>
      <c r="F14" s="2">
        <f t="shared" si="2"/>
        <v>10.882486315007997</v>
      </c>
      <c r="H14">
        <v>0.14</v>
      </c>
      <c r="I14">
        <f>H14*'Blower and tube'!$J$14</f>
        <v>5.32</v>
      </c>
      <c r="J14">
        <f>'Blower and tube'!$J$17*(I14/'Blower and tube'!$J$14)^2</f>
        <v>0.014112000000000001</v>
      </c>
    </row>
    <row r="15" spans="1:10" ht="12.75">
      <c r="A15">
        <v>0.92</v>
      </c>
      <c r="B15">
        <f t="shared" si="0"/>
        <v>0.15359999999999996</v>
      </c>
      <c r="C15">
        <f>A15*'Blower and tube'!$C$17</f>
        <v>246.28860000000006</v>
      </c>
      <c r="D15">
        <f>B15*'Blower and tube'!$C$18</f>
        <v>0.005839257600000001</v>
      </c>
      <c r="E15" s="1">
        <f t="shared" si="1"/>
        <v>0.9887851865412002</v>
      </c>
      <c r="F15" s="2">
        <f t="shared" si="2"/>
        <v>12.372686143488002</v>
      </c>
      <c r="H15">
        <v>0.16</v>
      </c>
      <c r="I15">
        <f>H15*'Blower and tube'!$J$14</f>
        <v>6.08</v>
      </c>
      <c r="J15">
        <f>'Blower and tube'!$J$17*(I15/'Blower and tube'!$J$14)^2</f>
        <v>0.018432</v>
      </c>
    </row>
    <row r="16" spans="1:10" ht="12.75">
      <c r="A16">
        <v>0.91</v>
      </c>
      <c r="B16">
        <f t="shared" si="0"/>
        <v>0.17189999999999994</v>
      </c>
      <c r="C16">
        <f>A16*'Blower and tube'!$C$17</f>
        <v>243.61155000000005</v>
      </c>
      <c r="D16">
        <f>B16*'Blower and tube'!$C$18</f>
        <v>0.0065349504000000004</v>
      </c>
      <c r="E16" s="1">
        <f t="shared" si="1"/>
        <v>0.9780375214701001</v>
      </c>
      <c r="F16" s="2">
        <f t="shared" si="2"/>
        <v>13.846775703552002</v>
      </c>
      <c r="H16">
        <v>0.18</v>
      </c>
      <c r="I16">
        <f>H16*'Blower and tube'!$J$14</f>
        <v>6.84</v>
      </c>
      <c r="J16">
        <f>'Blower and tube'!$J$17*(I16/'Blower and tube'!$J$14)^2</f>
        <v>0.023327999999999998</v>
      </c>
    </row>
    <row r="17" spans="1:10" ht="12.75">
      <c r="A17">
        <v>0.9</v>
      </c>
      <c r="B17">
        <f t="shared" si="0"/>
        <v>0.18999999999999995</v>
      </c>
      <c r="C17">
        <f>A17*'Blower and tube'!$C$17</f>
        <v>240.93450000000004</v>
      </c>
      <c r="D17">
        <f>B17*'Blower and tube'!$C$18</f>
        <v>0.007223040000000001</v>
      </c>
      <c r="E17" s="1">
        <f t="shared" si="1"/>
        <v>0.9672898563990001</v>
      </c>
      <c r="F17" s="2">
        <f t="shared" si="2"/>
        <v>15.304754995200003</v>
      </c>
      <c r="H17">
        <v>0.2</v>
      </c>
      <c r="I17">
        <f>H17*'Blower and tube'!$J$14</f>
        <v>7.6000000000000005</v>
      </c>
      <c r="J17">
        <f>'Blower and tube'!$J$17*(I17/'Blower and tube'!$J$14)^2</f>
        <v>0.028800000000000006</v>
      </c>
    </row>
    <row r="18" spans="1:10" ht="12.75">
      <c r="A18">
        <v>0.89</v>
      </c>
      <c r="B18">
        <f t="shared" si="0"/>
        <v>0.20789999999999997</v>
      </c>
      <c r="C18">
        <f>A18*'Blower and tube'!$C$17</f>
        <v>238.25745000000003</v>
      </c>
      <c r="D18">
        <f>B18*'Blower and tube'!$C$18</f>
        <v>0.007903526400000003</v>
      </c>
      <c r="E18" s="1">
        <f t="shared" si="1"/>
        <v>0.9565421913279001</v>
      </c>
      <c r="F18" s="2">
        <f t="shared" si="2"/>
        <v>16.74662401843201</v>
      </c>
      <c r="H18">
        <v>0.22</v>
      </c>
      <c r="I18">
        <f>H18*'Blower and tube'!$J$14</f>
        <v>8.36</v>
      </c>
      <c r="J18">
        <f>'Blower and tube'!$J$17*(I18/'Blower and tube'!$J$14)^2</f>
        <v>0.03484799999999999</v>
      </c>
    </row>
    <row r="19" spans="1:10" ht="12.75">
      <c r="A19">
        <v>0.88</v>
      </c>
      <c r="B19">
        <f t="shared" si="0"/>
        <v>0.22560000000000002</v>
      </c>
      <c r="C19">
        <f>A19*'Blower and tube'!$C$17</f>
        <v>235.58040000000003</v>
      </c>
      <c r="D19">
        <f>B19*'Blower and tube'!$C$18</f>
        <v>0.008576409600000005</v>
      </c>
      <c r="E19" s="1">
        <f t="shared" si="1"/>
        <v>0.9457945262568</v>
      </c>
      <c r="F19" s="2">
        <f t="shared" si="2"/>
        <v>18.17238277324801</v>
      </c>
      <c r="H19">
        <v>0.24</v>
      </c>
      <c r="I19">
        <f>H19*'Blower and tube'!$J$14</f>
        <v>9.12</v>
      </c>
      <c r="J19">
        <f>'Blower and tube'!$J$17*(I19/'Blower and tube'!$J$14)^2</f>
        <v>0.041471999999999995</v>
      </c>
    </row>
    <row r="20" spans="1:10" ht="12.75">
      <c r="A20">
        <v>0.87</v>
      </c>
      <c r="B20">
        <f t="shared" si="0"/>
        <v>0.24309999999999998</v>
      </c>
      <c r="C20">
        <f>A20*'Blower and tube'!$C$17</f>
        <v>232.90335000000005</v>
      </c>
      <c r="D20">
        <f>B20*'Blower and tube'!$C$18</f>
        <v>0.009241689600000004</v>
      </c>
      <c r="E20" s="1">
        <f t="shared" si="1"/>
        <v>0.9350468611857001</v>
      </c>
      <c r="F20" s="2">
        <f t="shared" si="2"/>
        <v>19.58203125964801</v>
      </c>
      <c r="H20">
        <v>0.26</v>
      </c>
      <c r="I20">
        <f>H20*'Blower and tube'!$J$14</f>
        <v>9.88</v>
      </c>
      <c r="J20">
        <f>'Blower and tube'!$J$17*(I20/'Blower and tube'!$J$14)^2</f>
        <v>0.04867200000000001</v>
      </c>
    </row>
    <row r="21" spans="1:10" ht="12.75">
      <c r="A21">
        <v>0.86</v>
      </c>
      <c r="B21">
        <f t="shared" si="0"/>
        <v>0.2604000000000001</v>
      </c>
      <c r="C21">
        <f>A21*'Blower and tube'!$C$17</f>
        <v>230.22630000000004</v>
      </c>
      <c r="D21">
        <f>B21*'Blower and tube'!$C$18</f>
        <v>0.009899366400000007</v>
      </c>
      <c r="E21" s="1">
        <f t="shared" si="1"/>
        <v>0.9242991961146001</v>
      </c>
      <c r="F21" s="2">
        <f t="shared" si="2"/>
        <v>20.975569477632014</v>
      </c>
      <c r="H21">
        <v>0.28</v>
      </c>
      <c r="I21">
        <f>H21*'Blower and tube'!$J$14</f>
        <v>10.64</v>
      </c>
      <c r="J21">
        <f>'Blower and tube'!$J$17*(I21/'Blower and tube'!$J$14)^2</f>
        <v>0.056448000000000005</v>
      </c>
    </row>
    <row r="22" spans="1:10" ht="12.75">
      <c r="A22">
        <v>0.85</v>
      </c>
      <c r="B22">
        <f t="shared" si="0"/>
        <v>0.2775000000000001</v>
      </c>
      <c r="C22">
        <f>A22*'Blower and tube'!$C$17</f>
        <v>227.54925000000003</v>
      </c>
      <c r="D22">
        <f>B22*'Blower and tube'!$C$18</f>
        <v>0.010549440000000007</v>
      </c>
      <c r="E22" s="1">
        <f t="shared" si="1"/>
        <v>0.9135515310435001</v>
      </c>
      <c r="F22" s="2">
        <f t="shared" si="2"/>
        <v>22.352997427200016</v>
      </c>
      <c r="H22">
        <v>0.3</v>
      </c>
      <c r="I22">
        <f>H22*'Blower and tube'!$J$14</f>
        <v>11.4</v>
      </c>
      <c r="J22">
        <f>'Blower and tube'!$J$17*(I22/'Blower and tube'!$J$14)^2</f>
        <v>0.0648</v>
      </c>
    </row>
    <row r="23" spans="1:10" ht="12.75">
      <c r="A23">
        <v>0.84</v>
      </c>
      <c r="B23">
        <f t="shared" si="0"/>
        <v>0.2944000000000001</v>
      </c>
      <c r="C23">
        <f>A23*'Blower and tube'!$C$17</f>
        <v>224.87220000000002</v>
      </c>
      <c r="D23">
        <f>B23*'Blower and tube'!$C$18</f>
        <v>0.011191910400000008</v>
      </c>
      <c r="E23" s="1">
        <f t="shared" si="1"/>
        <v>0.9028038659724</v>
      </c>
      <c r="F23" s="2">
        <f t="shared" si="2"/>
        <v>23.714315108352018</v>
      </c>
      <c r="H23">
        <v>0.32</v>
      </c>
      <c r="I23">
        <f>H23*'Blower and tube'!$J$14</f>
        <v>12.16</v>
      </c>
      <c r="J23">
        <f>'Blower and tube'!$J$17*(I23/'Blower and tube'!$J$14)^2</f>
        <v>0.073728</v>
      </c>
    </row>
    <row r="24" spans="1:10" ht="12.75">
      <c r="A24">
        <v>0.83</v>
      </c>
      <c r="B24">
        <f t="shared" si="0"/>
        <v>0.31110000000000004</v>
      </c>
      <c r="C24">
        <f>A24*'Blower and tube'!$C$17</f>
        <v>222.19515</v>
      </c>
      <c r="D24">
        <f>B24*'Blower and tube'!$C$18</f>
        <v>0.011826777600000006</v>
      </c>
      <c r="E24" s="1">
        <f t="shared" si="1"/>
        <v>0.8920562009013</v>
      </c>
      <c r="F24" s="2">
        <f t="shared" si="2"/>
        <v>25.059522521088017</v>
      </c>
      <c r="H24">
        <v>0.34</v>
      </c>
      <c r="I24">
        <f>H24*'Blower and tube'!$J$14</f>
        <v>12.920000000000002</v>
      </c>
      <c r="J24">
        <f>'Blower and tube'!$J$17*(I24/'Blower and tube'!$J$14)^2</f>
        <v>0.08323200000000001</v>
      </c>
    </row>
    <row r="25" spans="1:10" ht="12.75">
      <c r="A25">
        <v>0.82</v>
      </c>
      <c r="B25">
        <f t="shared" si="0"/>
        <v>0.3276000000000001</v>
      </c>
      <c r="C25">
        <f>A25*'Blower and tube'!$C$17</f>
        <v>219.51810000000003</v>
      </c>
      <c r="D25">
        <f>B25*'Blower and tube'!$C$18</f>
        <v>0.012454041600000009</v>
      </c>
      <c r="E25" s="1">
        <f t="shared" si="1"/>
        <v>0.8813085358302001</v>
      </c>
      <c r="F25" s="2">
        <f t="shared" si="2"/>
        <v>26.38861966540802</v>
      </c>
      <c r="H25">
        <v>0.36</v>
      </c>
      <c r="I25">
        <f>H25*'Blower and tube'!$J$14</f>
        <v>13.68</v>
      </c>
      <c r="J25">
        <f>'Blower and tube'!$J$17*(I25/'Blower and tube'!$J$14)^2</f>
        <v>0.09331199999999999</v>
      </c>
    </row>
    <row r="26" spans="1:10" ht="12.75">
      <c r="A26">
        <v>0.81</v>
      </c>
      <c r="B26">
        <f t="shared" si="0"/>
        <v>0.3438999999999999</v>
      </c>
      <c r="C26">
        <f>A26*'Blower and tube'!$C$17</f>
        <v>216.84105000000005</v>
      </c>
      <c r="D26">
        <f>B26*'Blower and tube'!$C$18</f>
        <v>0.0130737024</v>
      </c>
      <c r="E26" s="1">
        <f t="shared" si="1"/>
        <v>0.8705608707591002</v>
      </c>
      <c r="F26" s="2">
        <f t="shared" si="2"/>
        <v>27.701606541312</v>
      </c>
      <c r="H26">
        <v>0.38</v>
      </c>
      <c r="I26">
        <f>H26*'Blower and tube'!$J$14</f>
        <v>14.44</v>
      </c>
      <c r="J26">
        <f>'Blower and tube'!$J$17*(I26/'Blower and tube'!$J$14)^2</f>
        <v>0.10396799999999999</v>
      </c>
    </row>
    <row r="27" spans="1:10" ht="12.75">
      <c r="A27">
        <v>0.8</v>
      </c>
      <c r="B27">
        <f t="shared" si="0"/>
        <v>0.3599999999999999</v>
      </c>
      <c r="C27">
        <f>A27*'Blower and tube'!$C$17</f>
        <v>214.16400000000004</v>
      </c>
      <c r="D27">
        <f>B27*'Blower and tube'!$C$18</f>
        <v>0.01368576</v>
      </c>
      <c r="E27" s="1">
        <f t="shared" si="1"/>
        <v>0.8598132056880001</v>
      </c>
      <c r="F27" s="2">
        <f t="shared" si="2"/>
        <v>28.998483148800002</v>
      </c>
      <c r="H27">
        <v>0.4</v>
      </c>
      <c r="I27">
        <f>H27*'Blower and tube'!$J$14</f>
        <v>15.200000000000001</v>
      </c>
      <c r="J27">
        <f>'Blower and tube'!$J$17*(I27/'Blower and tube'!$J$14)^2</f>
        <v>0.11520000000000002</v>
      </c>
    </row>
    <row r="28" spans="1:10" ht="12.75">
      <c r="A28">
        <v>0.79</v>
      </c>
      <c r="B28">
        <f t="shared" si="0"/>
        <v>0.3758999999999999</v>
      </c>
      <c r="C28">
        <f>A28*'Blower and tube'!$C$17</f>
        <v>211.48695000000004</v>
      </c>
      <c r="D28">
        <f>B28*'Blower and tube'!$C$18</f>
        <v>0.014290214400000003</v>
      </c>
      <c r="E28" s="1">
        <f t="shared" si="1"/>
        <v>0.8490655406169001</v>
      </c>
      <c r="F28" s="2">
        <f t="shared" si="2"/>
        <v>30.279249487872008</v>
      </c>
      <c r="H28">
        <v>0.42</v>
      </c>
      <c r="I28">
        <f>H28*'Blower and tube'!$J$14</f>
        <v>15.959999999999999</v>
      </c>
      <c r="J28">
        <f>'Blower and tube'!$J$17*(I28/'Blower and tube'!$J$14)^2</f>
        <v>0.12700799999999998</v>
      </c>
    </row>
    <row r="29" spans="1:10" ht="12.75">
      <c r="A29">
        <v>0.78</v>
      </c>
      <c r="B29">
        <f t="shared" si="0"/>
        <v>0.39159999999999995</v>
      </c>
      <c r="C29">
        <f>A29*'Blower and tube'!$C$17</f>
        <v>208.80990000000003</v>
      </c>
      <c r="D29">
        <f>B29*'Blower and tube'!$C$18</f>
        <v>0.014887065600000004</v>
      </c>
      <c r="E29" s="1">
        <f t="shared" si="1"/>
        <v>0.8383178755458001</v>
      </c>
      <c r="F29" s="2">
        <f t="shared" si="2"/>
        <v>31.54390555852801</v>
      </c>
      <c r="H29">
        <v>0.44</v>
      </c>
      <c r="I29">
        <f>H29*'Blower and tube'!$J$14</f>
        <v>16.72</v>
      </c>
      <c r="J29">
        <f>'Blower and tube'!$J$17*(I29/'Blower and tube'!$J$14)^2</f>
        <v>0.13939199999999996</v>
      </c>
    </row>
    <row r="30" spans="1:10" ht="12.75">
      <c r="A30">
        <v>0.77</v>
      </c>
      <c r="B30">
        <f t="shared" si="0"/>
        <v>0.4071</v>
      </c>
      <c r="C30">
        <f>A30*'Blower and tube'!$C$17</f>
        <v>206.13285000000005</v>
      </c>
      <c r="D30">
        <f>B30*'Blower and tube'!$C$18</f>
        <v>0.015476313600000006</v>
      </c>
      <c r="E30" s="1">
        <f t="shared" si="1"/>
        <v>0.8275702104747001</v>
      </c>
      <c r="F30" s="2">
        <f t="shared" si="2"/>
        <v>32.79245136076801</v>
      </c>
      <c r="H30">
        <v>0.46</v>
      </c>
      <c r="I30">
        <f>H30*'Blower and tube'!$J$14</f>
        <v>17.48</v>
      </c>
      <c r="J30">
        <f>'Blower and tube'!$J$17*(I30/'Blower and tube'!$J$14)^2</f>
        <v>0.15235200000000002</v>
      </c>
    </row>
    <row r="31" spans="1:10" ht="12.75">
      <c r="A31">
        <v>0.76</v>
      </c>
      <c r="B31">
        <f t="shared" si="0"/>
        <v>0.4224</v>
      </c>
      <c r="C31">
        <f>A31*'Blower and tube'!$C$17</f>
        <v>203.45580000000004</v>
      </c>
      <c r="D31">
        <f>B31*'Blower and tube'!$C$18</f>
        <v>0.016057958400000006</v>
      </c>
      <c r="E31" s="1">
        <f t="shared" si="1"/>
        <v>0.8168225454036001</v>
      </c>
      <c r="F31" s="2">
        <f t="shared" si="2"/>
        <v>34.024886894592015</v>
      </c>
      <c r="H31">
        <v>0.48</v>
      </c>
      <c r="I31">
        <f>H31*'Blower and tube'!$J$14</f>
        <v>18.24</v>
      </c>
      <c r="J31">
        <f>'Blower and tube'!$J$17*(I31/'Blower and tube'!$J$14)^2</f>
        <v>0.16588799999999998</v>
      </c>
    </row>
    <row r="32" spans="1:10" ht="12.75">
      <c r="A32">
        <v>0.75</v>
      </c>
      <c r="B32">
        <f t="shared" si="0"/>
        <v>0.4375</v>
      </c>
      <c r="C32">
        <f>A32*'Blower and tube'!$C$17</f>
        <v>200.77875000000003</v>
      </c>
      <c r="D32">
        <f>B32*'Blower and tube'!$C$18</f>
        <v>0.016632000000000008</v>
      </c>
      <c r="E32" s="1">
        <f t="shared" si="1"/>
        <v>0.8060748803325001</v>
      </c>
      <c r="F32" s="2">
        <f t="shared" si="2"/>
        <v>35.24121216000002</v>
      </c>
      <c r="H32">
        <v>0.5</v>
      </c>
      <c r="I32">
        <f>H32*'Blower and tube'!$J$14</f>
        <v>19</v>
      </c>
      <c r="J32">
        <f>'Blower and tube'!$J$17*(I32/'Blower and tube'!$J$14)^2</f>
        <v>0.18</v>
      </c>
    </row>
    <row r="33" spans="1:10" ht="12.75">
      <c r="A33">
        <v>0.74</v>
      </c>
      <c r="B33">
        <f t="shared" si="0"/>
        <v>0.4524</v>
      </c>
      <c r="C33">
        <f>A33*'Blower and tube'!$C$17</f>
        <v>198.10170000000002</v>
      </c>
      <c r="D33">
        <f>B33*'Blower and tube'!$C$18</f>
        <v>0.01719843840000001</v>
      </c>
      <c r="E33" s="1">
        <f t="shared" si="1"/>
        <v>0.7953272152614</v>
      </c>
      <c r="F33" s="2">
        <f t="shared" si="2"/>
        <v>36.44142715699202</v>
      </c>
      <c r="H33">
        <v>0.52</v>
      </c>
      <c r="I33">
        <f>H33*'Blower and tube'!$J$14</f>
        <v>19.76</v>
      </c>
      <c r="J33">
        <f>'Blower and tube'!$J$17*(I33/'Blower and tube'!$J$14)^2</f>
        <v>0.19468800000000003</v>
      </c>
    </row>
    <row r="34" spans="1:10" ht="12.75">
      <c r="A34">
        <v>0.73</v>
      </c>
      <c r="B34">
        <f t="shared" si="0"/>
        <v>0.46710000000000007</v>
      </c>
      <c r="C34">
        <f>A34*'Blower and tube'!$C$17</f>
        <v>195.42465</v>
      </c>
      <c r="D34">
        <f>B34*'Blower and tube'!$C$18</f>
        <v>0.01775727360000001</v>
      </c>
      <c r="E34" s="1">
        <f t="shared" si="1"/>
        <v>0.7845795501903</v>
      </c>
      <c r="F34" s="2">
        <f t="shared" si="2"/>
        <v>37.62553188556802</v>
      </c>
      <c r="H34">
        <v>0.54</v>
      </c>
      <c r="I34">
        <f>H34*'Blower and tube'!$J$14</f>
        <v>20.520000000000003</v>
      </c>
      <c r="J34">
        <f>'Blower and tube'!$J$17*(I34/'Blower and tube'!$J$14)^2</f>
        <v>0.209952</v>
      </c>
    </row>
    <row r="35" spans="1:10" ht="12.75">
      <c r="A35">
        <v>0.72</v>
      </c>
      <c r="B35">
        <f t="shared" si="0"/>
        <v>0.48160000000000003</v>
      </c>
      <c r="C35">
        <f>A35*'Blower and tube'!$C$17</f>
        <v>192.74760000000003</v>
      </c>
      <c r="D35">
        <f>B35*'Blower and tube'!$C$18</f>
        <v>0.018308505600000007</v>
      </c>
      <c r="E35" s="1">
        <f t="shared" si="1"/>
        <v>0.7738318851192001</v>
      </c>
      <c r="F35" s="2">
        <f t="shared" si="2"/>
        <v>38.79352634572802</v>
      </c>
      <c r="H35">
        <v>0.56</v>
      </c>
      <c r="I35">
        <f>H35*'Blower and tube'!$J$14</f>
        <v>21.28</v>
      </c>
      <c r="J35">
        <f>'Blower and tube'!$J$17*(I35/'Blower and tube'!$J$14)^2</f>
        <v>0.22579200000000002</v>
      </c>
    </row>
    <row r="36" spans="1:10" ht="12.75">
      <c r="A36">
        <v>0.71</v>
      </c>
      <c r="B36">
        <f t="shared" si="0"/>
        <v>0.4959</v>
      </c>
      <c r="C36">
        <f>A36*'Blower and tube'!$C$17</f>
        <v>190.07055000000003</v>
      </c>
      <c r="D36">
        <f>B36*'Blower and tube'!$C$18</f>
        <v>0.01885213440000001</v>
      </c>
      <c r="E36" s="1">
        <f t="shared" si="1"/>
        <v>0.7630842200481001</v>
      </c>
      <c r="F36" s="2">
        <f t="shared" si="2"/>
        <v>39.94541053747202</v>
      </c>
      <c r="H36">
        <v>0.58</v>
      </c>
      <c r="I36">
        <f>H36*'Blower and tube'!$J$14</f>
        <v>22.04</v>
      </c>
      <c r="J36">
        <f>'Blower and tube'!$J$17*(I36/'Blower and tube'!$J$14)^2</f>
        <v>0.24220799999999998</v>
      </c>
    </row>
    <row r="37" spans="1:10" ht="12.75">
      <c r="A37">
        <v>0.7</v>
      </c>
      <c r="B37">
        <f t="shared" si="0"/>
        <v>0.51</v>
      </c>
      <c r="C37">
        <f>A37*'Blower and tube'!$C$17</f>
        <v>187.39350000000002</v>
      </c>
      <c r="D37">
        <f>B37*'Blower and tube'!$C$18</f>
        <v>0.01938816000000001</v>
      </c>
      <c r="E37" s="1">
        <f t="shared" si="1"/>
        <v>0.752336554977</v>
      </c>
      <c r="F37" s="2">
        <f t="shared" si="2"/>
        <v>41.08118446080002</v>
      </c>
      <c r="H37">
        <v>0.6</v>
      </c>
      <c r="I37">
        <f>H37*'Blower and tube'!$J$14</f>
        <v>22.8</v>
      </c>
      <c r="J37">
        <f>'Blower and tube'!$J$17*(I37/'Blower and tube'!$J$14)^2</f>
        <v>0.2592</v>
      </c>
    </row>
    <row r="38" spans="1:10" ht="12.75">
      <c r="A38">
        <v>0.69</v>
      </c>
      <c r="B38">
        <f t="shared" si="0"/>
        <v>0.5239</v>
      </c>
      <c r="C38">
        <f>A38*'Blower and tube'!$C$17</f>
        <v>184.71645</v>
      </c>
      <c r="D38">
        <f>B38*'Blower and tube'!$C$18</f>
        <v>0.019916582400000007</v>
      </c>
      <c r="E38" s="1">
        <f t="shared" si="1"/>
        <v>0.7415888899059</v>
      </c>
      <c r="F38" s="2">
        <f t="shared" si="2"/>
        <v>42.20084811571202</v>
      </c>
      <c r="H38">
        <v>0.62</v>
      </c>
      <c r="I38">
        <f>H38*'Blower and tube'!$J$14</f>
        <v>23.56</v>
      </c>
      <c r="J38">
        <f>'Blower and tube'!$J$17*(I38/'Blower and tube'!$J$14)^2</f>
        <v>0.276768</v>
      </c>
    </row>
    <row r="39" spans="1:10" ht="12.75">
      <c r="A39">
        <v>0.68</v>
      </c>
      <c r="B39">
        <f aca="true" t="shared" si="3" ref="B39:B70">1-A39^2</f>
        <v>0.5375999999999999</v>
      </c>
      <c r="C39">
        <f>A39*'Blower and tube'!$C$17</f>
        <v>182.03940000000003</v>
      </c>
      <c r="D39">
        <f>B39*'Blower and tube'!$C$18</f>
        <v>0.020437401600000002</v>
      </c>
      <c r="E39" s="1">
        <f aca="true" t="shared" si="4" ref="E39:E70">C39*0.004014742</f>
        <v>0.7308412248348001</v>
      </c>
      <c r="F39" s="2">
        <f aca="true" t="shared" si="5" ref="F39:F70">D39*2118.88</f>
        <v>43.30440150220801</v>
      </c>
      <c r="H39">
        <v>0.64</v>
      </c>
      <c r="I39">
        <f>H39*'Blower and tube'!$J$14</f>
        <v>24.32</v>
      </c>
      <c r="J39">
        <f>'Blower and tube'!$J$17*(I39/'Blower and tube'!$J$14)^2</f>
        <v>0.294912</v>
      </c>
    </row>
    <row r="40" spans="1:10" ht="12.75">
      <c r="A40">
        <v>0.67</v>
      </c>
      <c r="B40">
        <f t="shared" si="3"/>
        <v>0.5510999999999999</v>
      </c>
      <c r="C40">
        <f>A40*'Blower and tube'!$C$17</f>
        <v>179.36235000000005</v>
      </c>
      <c r="D40">
        <f>B40*'Blower and tube'!$C$18</f>
        <v>0.020950617600000006</v>
      </c>
      <c r="E40" s="1">
        <f t="shared" si="4"/>
        <v>0.7200935597637002</v>
      </c>
      <c r="F40" s="2">
        <f t="shared" si="5"/>
        <v>44.39184462028801</v>
      </c>
      <c r="H40">
        <v>0.66</v>
      </c>
      <c r="I40">
        <f>H40*'Blower and tube'!$J$14</f>
        <v>25.080000000000002</v>
      </c>
      <c r="J40">
        <f>'Blower and tube'!$J$17*(I40/'Blower and tube'!$J$14)^2</f>
        <v>0.313632</v>
      </c>
    </row>
    <row r="41" spans="1:10" ht="12.75">
      <c r="A41">
        <v>0.66</v>
      </c>
      <c r="B41">
        <f t="shared" si="3"/>
        <v>0.5644</v>
      </c>
      <c r="C41">
        <f>A41*'Blower and tube'!$C$17</f>
        <v>176.68530000000004</v>
      </c>
      <c r="D41">
        <f>B41*'Blower and tube'!$C$18</f>
        <v>0.02145623040000001</v>
      </c>
      <c r="E41" s="1">
        <f t="shared" si="4"/>
        <v>0.7093458946926001</v>
      </c>
      <c r="F41" s="2">
        <f t="shared" si="5"/>
        <v>45.46317746995202</v>
      </c>
      <c r="H41">
        <v>0.68</v>
      </c>
      <c r="I41">
        <f>H41*'Blower and tube'!$J$14</f>
        <v>25.840000000000003</v>
      </c>
      <c r="J41">
        <f>'Blower and tube'!$J$17*(I41/'Blower and tube'!$J$14)^2</f>
        <v>0.33292800000000006</v>
      </c>
    </row>
    <row r="42" spans="1:10" ht="12.75">
      <c r="A42">
        <v>0.65</v>
      </c>
      <c r="B42">
        <f t="shared" si="3"/>
        <v>0.5774999999999999</v>
      </c>
      <c r="C42">
        <f>A42*'Blower and tube'!$C$17</f>
        <v>174.00825000000003</v>
      </c>
      <c r="D42">
        <f>B42*'Blower and tube'!$C$18</f>
        <v>0.021954240000000003</v>
      </c>
      <c r="E42" s="1">
        <f t="shared" si="4"/>
        <v>0.6985982296215001</v>
      </c>
      <c r="F42" s="2">
        <f t="shared" si="5"/>
        <v>46.51840005120001</v>
      </c>
      <c r="H42">
        <v>0.7</v>
      </c>
      <c r="I42">
        <f>H42*'Blower and tube'!$J$14</f>
        <v>26.599999999999998</v>
      </c>
      <c r="J42">
        <f>'Blower and tube'!$J$17*(I42/'Blower and tube'!$J$14)^2</f>
        <v>0.35279999999999995</v>
      </c>
    </row>
    <row r="43" spans="1:10" ht="12.75">
      <c r="A43">
        <v>0.64</v>
      </c>
      <c r="B43">
        <f t="shared" si="3"/>
        <v>0.5904</v>
      </c>
      <c r="C43">
        <f>A43*'Blower and tube'!$C$17</f>
        <v>171.33120000000002</v>
      </c>
      <c r="D43">
        <f>B43*'Blower and tube'!$C$18</f>
        <v>0.02244464640000001</v>
      </c>
      <c r="E43" s="1">
        <f t="shared" si="4"/>
        <v>0.6878505645504001</v>
      </c>
      <c r="F43" s="2">
        <f t="shared" si="5"/>
        <v>47.55751236403203</v>
      </c>
      <c r="H43">
        <v>0.72</v>
      </c>
      <c r="I43">
        <f>H43*'Blower and tube'!$J$14</f>
        <v>27.36</v>
      </c>
      <c r="J43">
        <f>'Blower and tube'!$J$17*(I43/'Blower and tube'!$J$14)^2</f>
        <v>0.37324799999999997</v>
      </c>
    </row>
    <row r="44" spans="1:10" ht="12.75">
      <c r="A44">
        <v>0.63</v>
      </c>
      <c r="B44">
        <f t="shared" si="3"/>
        <v>0.6031</v>
      </c>
      <c r="C44">
        <f>A44*'Blower and tube'!$C$17</f>
        <v>168.65415000000002</v>
      </c>
      <c r="D44">
        <f>B44*'Blower and tube'!$C$18</f>
        <v>0.022927449600000007</v>
      </c>
      <c r="E44" s="1">
        <f t="shared" si="4"/>
        <v>0.6771028994793</v>
      </c>
      <c r="F44" s="2">
        <f t="shared" si="5"/>
        <v>48.58051440844802</v>
      </c>
      <c r="H44">
        <v>0.74</v>
      </c>
      <c r="I44">
        <f>H44*'Blower and tube'!$J$14</f>
        <v>28.12</v>
      </c>
      <c r="J44">
        <f>'Blower and tube'!$J$17*(I44/'Blower and tube'!$J$14)^2</f>
        <v>0.39427199999999996</v>
      </c>
    </row>
    <row r="45" spans="1:10" ht="12.75">
      <c r="A45">
        <v>0.62</v>
      </c>
      <c r="B45">
        <f t="shared" si="3"/>
        <v>0.6155999999999999</v>
      </c>
      <c r="C45">
        <f>A45*'Blower and tube'!$C$17</f>
        <v>165.97710000000004</v>
      </c>
      <c r="D45">
        <f>B45*'Blower and tube'!$C$18</f>
        <v>0.023402649600000006</v>
      </c>
      <c r="E45" s="1">
        <f t="shared" si="4"/>
        <v>0.6663552344082001</v>
      </c>
      <c r="F45" s="2">
        <f t="shared" si="5"/>
        <v>49.587406184448014</v>
      </c>
      <c r="H45">
        <v>0.76</v>
      </c>
      <c r="I45">
        <f>H45*'Blower and tube'!$J$14</f>
        <v>28.88</v>
      </c>
      <c r="J45">
        <f>'Blower and tube'!$J$17*(I45/'Blower and tube'!$J$14)^2</f>
        <v>0.41587199999999996</v>
      </c>
    </row>
    <row r="46" spans="1:10" ht="12.75">
      <c r="A46">
        <v>0.61</v>
      </c>
      <c r="B46">
        <f t="shared" si="3"/>
        <v>0.6279</v>
      </c>
      <c r="C46">
        <f>A46*'Blower and tube'!$C$17</f>
        <v>163.30005000000003</v>
      </c>
      <c r="D46">
        <f>B46*'Blower and tube'!$C$18</f>
        <v>0.02387024640000001</v>
      </c>
      <c r="E46" s="1">
        <f t="shared" si="4"/>
        <v>0.6556075693371001</v>
      </c>
      <c r="F46" s="2">
        <f t="shared" si="5"/>
        <v>50.578187692032024</v>
      </c>
      <c r="H46">
        <v>0.78</v>
      </c>
      <c r="I46">
        <f>H46*'Blower and tube'!$J$14</f>
        <v>29.64</v>
      </c>
      <c r="J46">
        <f>'Blower and tube'!$J$17*(I46/'Blower and tube'!$J$14)^2</f>
        <v>0.43804800000000005</v>
      </c>
    </row>
    <row r="47" spans="1:10" ht="12.75">
      <c r="A47">
        <v>0.6</v>
      </c>
      <c r="B47">
        <f t="shared" si="3"/>
        <v>0.64</v>
      </c>
      <c r="C47">
        <f>A47*'Blower and tube'!$C$17</f>
        <v>160.62300000000002</v>
      </c>
      <c r="D47">
        <f>B47*'Blower and tube'!$C$18</f>
        <v>0.02433024000000001</v>
      </c>
      <c r="E47" s="1">
        <f t="shared" si="4"/>
        <v>0.644859904266</v>
      </c>
      <c r="F47" s="2">
        <f t="shared" si="5"/>
        <v>51.55285893120002</v>
      </c>
      <c r="H47">
        <v>0.8</v>
      </c>
      <c r="I47">
        <f>H47*'Blower and tube'!$J$14</f>
        <v>30.400000000000002</v>
      </c>
      <c r="J47">
        <f>'Blower and tube'!$J$17*(I47/'Blower and tube'!$J$14)^2</f>
        <v>0.4608000000000001</v>
      </c>
    </row>
    <row r="48" spans="1:10" ht="12.75">
      <c r="A48">
        <v>0.59</v>
      </c>
      <c r="B48">
        <f t="shared" si="3"/>
        <v>0.6519</v>
      </c>
      <c r="C48">
        <f>A48*'Blower and tube'!$C$17</f>
        <v>157.94595</v>
      </c>
      <c r="D48">
        <f>B48*'Blower and tube'!$C$18</f>
        <v>0.024782630400000012</v>
      </c>
      <c r="E48" s="1">
        <f t="shared" si="4"/>
        <v>0.6341122391949</v>
      </c>
      <c r="F48" s="2">
        <f t="shared" si="5"/>
        <v>52.51141990195203</v>
      </c>
      <c r="H48">
        <v>0.82</v>
      </c>
      <c r="I48">
        <f>H48*'Blower and tube'!$J$14</f>
        <v>31.159999999999997</v>
      </c>
      <c r="J48">
        <f>'Blower and tube'!$J$17*(I48/'Blower and tube'!$J$14)^2</f>
        <v>0.4841279999999999</v>
      </c>
    </row>
    <row r="49" spans="1:10" ht="12.75">
      <c r="A49">
        <v>0.58</v>
      </c>
      <c r="B49">
        <f t="shared" si="3"/>
        <v>0.6636</v>
      </c>
      <c r="C49">
        <f>A49*'Blower and tube'!$C$17</f>
        <v>155.2689</v>
      </c>
      <c r="D49">
        <f>B49*'Blower and tube'!$C$18</f>
        <v>0.02522741760000001</v>
      </c>
      <c r="E49" s="1">
        <f t="shared" si="4"/>
        <v>0.6233645741238</v>
      </c>
      <c r="F49" s="2">
        <f t="shared" si="5"/>
        <v>53.45387060428802</v>
      </c>
      <c r="H49">
        <v>0.84</v>
      </c>
      <c r="I49">
        <f>H49*'Blower and tube'!$J$14</f>
        <v>31.919999999999998</v>
      </c>
      <c r="J49">
        <f>'Blower and tube'!$J$17*(I49/'Blower and tube'!$J$14)^2</f>
        <v>0.5080319999999999</v>
      </c>
    </row>
    <row r="50" spans="1:10" ht="12.75">
      <c r="A50">
        <v>0.57</v>
      </c>
      <c r="B50">
        <f t="shared" si="3"/>
        <v>0.6751</v>
      </c>
      <c r="C50">
        <f>A50*'Blower and tube'!$C$17</f>
        <v>152.59185000000002</v>
      </c>
      <c r="D50">
        <f>B50*'Blower and tube'!$C$18</f>
        <v>0.02566460160000001</v>
      </c>
      <c r="E50" s="1">
        <f t="shared" si="4"/>
        <v>0.6126169090527</v>
      </c>
      <c r="F50" s="2">
        <f t="shared" si="5"/>
        <v>54.380211038208024</v>
      </c>
      <c r="H50">
        <v>0.86</v>
      </c>
      <c r="I50">
        <f>H50*'Blower and tube'!$J$14</f>
        <v>32.68</v>
      </c>
      <c r="J50">
        <f>'Blower and tube'!$J$17*(I50/'Blower and tube'!$J$14)^2</f>
        <v>0.5325119999999999</v>
      </c>
    </row>
    <row r="51" spans="1:10" ht="12.75">
      <c r="A51">
        <v>0.56</v>
      </c>
      <c r="B51">
        <f t="shared" si="3"/>
        <v>0.6863999999999999</v>
      </c>
      <c r="C51">
        <f>A51*'Blower and tube'!$C$17</f>
        <v>149.91480000000004</v>
      </c>
      <c r="D51">
        <f>B51*'Blower and tube'!$C$18</f>
        <v>0.026094182400000006</v>
      </c>
      <c r="E51" s="1">
        <f t="shared" si="4"/>
        <v>0.6018692439816001</v>
      </c>
      <c r="F51" s="2">
        <f t="shared" si="5"/>
        <v>55.290441203712014</v>
      </c>
      <c r="H51">
        <v>0.88</v>
      </c>
      <c r="I51">
        <f>H51*'Blower and tube'!$J$14</f>
        <v>33.44</v>
      </c>
      <c r="J51">
        <f>'Blower and tube'!$J$17*(I51/'Blower and tube'!$J$14)^2</f>
        <v>0.5575679999999998</v>
      </c>
    </row>
    <row r="52" spans="1:10" ht="12.75">
      <c r="A52">
        <v>0.55</v>
      </c>
      <c r="B52">
        <f t="shared" si="3"/>
        <v>0.6975</v>
      </c>
      <c r="C52">
        <f>A52*'Blower and tube'!$C$17</f>
        <v>147.23775000000003</v>
      </c>
      <c r="D52">
        <f>B52*'Blower and tube'!$C$18</f>
        <v>0.02651616000000001</v>
      </c>
      <c r="E52" s="1">
        <f t="shared" si="4"/>
        <v>0.5911215789105001</v>
      </c>
      <c r="F52" s="2">
        <f t="shared" si="5"/>
        <v>56.184561100800025</v>
      </c>
      <c r="H52">
        <v>0.9</v>
      </c>
      <c r="I52">
        <f>H52*'Blower and tube'!$J$14</f>
        <v>34.2</v>
      </c>
      <c r="J52">
        <f>'Blower and tube'!$J$17*(I52/'Blower and tube'!$J$14)^2</f>
        <v>0.5832</v>
      </c>
    </row>
    <row r="53" spans="1:10" ht="12.75">
      <c r="A53">
        <v>0.54</v>
      </c>
      <c r="B53">
        <f t="shared" si="3"/>
        <v>0.7083999999999999</v>
      </c>
      <c r="C53">
        <f>A53*'Blower and tube'!$C$17</f>
        <v>144.56070000000003</v>
      </c>
      <c r="D53">
        <f>B53*'Blower and tube'!$C$18</f>
        <v>0.026930534400000008</v>
      </c>
      <c r="E53" s="1">
        <f t="shared" si="4"/>
        <v>0.5803739138394001</v>
      </c>
      <c r="F53" s="2">
        <f t="shared" si="5"/>
        <v>57.06257072947202</v>
      </c>
      <c r="H53">
        <v>0.92</v>
      </c>
      <c r="I53">
        <f>H53*'Blower and tube'!$J$14</f>
        <v>34.96</v>
      </c>
      <c r="J53">
        <f>'Blower and tube'!$J$17*(I53/'Blower and tube'!$J$14)^2</f>
        <v>0.6094080000000001</v>
      </c>
    </row>
    <row r="54" spans="1:10" ht="12.75">
      <c r="A54">
        <v>0.53</v>
      </c>
      <c r="B54">
        <f t="shared" si="3"/>
        <v>0.7191</v>
      </c>
      <c r="C54">
        <f>A54*'Blower and tube'!$C$17</f>
        <v>141.88365000000002</v>
      </c>
      <c r="D54">
        <f>B54*'Blower and tube'!$C$18</f>
        <v>0.02733730560000001</v>
      </c>
      <c r="E54" s="1">
        <f t="shared" si="4"/>
        <v>0.5696262487683</v>
      </c>
      <c r="F54" s="2">
        <f t="shared" si="5"/>
        <v>57.924470089728025</v>
      </c>
      <c r="H54">
        <v>0.94</v>
      </c>
      <c r="I54">
        <f>H54*'Blower and tube'!$J$14</f>
        <v>35.72</v>
      </c>
      <c r="J54">
        <f>'Blower and tube'!$J$17*(I54/'Blower and tube'!$J$14)^2</f>
        <v>0.636192</v>
      </c>
    </row>
    <row r="55" spans="1:10" ht="12.75">
      <c r="A55">
        <v>0.52</v>
      </c>
      <c r="B55">
        <f t="shared" si="3"/>
        <v>0.7296</v>
      </c>
      <c r="C55">
        <f>A55*'Blower and tube'!$C$17</f>
        <v>139.20660000000004</v>
      </c>
      <c r="D55">
        <f>B55*'Blower and tube'!$C$18</f>
        <v>0.027736473600000013</v>
      </c>
      <c r="E55" s="1">
        <f t="shared" si="4"/>
        <v>0.5588785836972001</v>
      </c>
      <c r="F55" s="2">
        <f t="shared" si="5"/>
        <v>58.77025918156803</v>
      </c>
      <c r="H55">
        <v>0.96</v>
      </c>
      <c r="I55">
        <f>H55*'Blower and tube'!$J$14</f>
        <v>36.48</v>
      </c>
      <c r="J55">
        <f>'Blower and tube'!$J$17*(I55/'Blower and tube'!$J$14)^2</f>
        <v>0.6635519999999999</v>
      </c>
    </row>
    <row r="56" spans="1:10" ht="12.75">
      <c r="A56">
        <v>0.51</v>
      </c>
      <c r="B56">
        <f t="shared" si="3"/>
        <v>0.7399</v>
      </c>
      <c r="C56">
        <f>A56*'Blower and tube'!$C$17</f>
        <v>136.52955000000003</v>
      </c>
      <c r="D56">
        <f>B56*'Blower and tube'!$C$18</f>
        <v>0.02812803840000001</v>
      </c>
      <c r="E56" s="1">
        <f t="shared" si="4"/>
        <v>0.5481309186261001</v>
      </c>
      <c r="F56" s="2">
        <f t="shared" si="5"/>
        <v>59.599938004992026</v>
      </c>
      <c r="H56">
        <v>0.98</v>
      </c>
      <c r="I56">
        <f>H56*'Blower and tube'!$J$14</f>
        <v>37.24</v>
      </c>
      <c r="J56">
        <f>'Blower and tube'!$J$17*(I56/'Blower and tube'!$J$14)^2</f>
        <v>0.6914880000000001</v>
      </c>
    </row>
    <row r="57" spans="1:10" ht="12.75">
      <c r="A57">
        <v>0.5</v>
      </c>
      <c r="B57">
        <f t="shared" si="3"/>
        <v>0.75</v>
      </c>
      <c r="C57">
        <f>A57*'Blower and tube'!$C$17</f>
        <v>133.85250000000002</v>
      </c>
      <c r="D57">
        <f>B57*'Blower and tube'!$C$18</f>
        <v>0.02851200000000001</v>
      </c>
      <c r="E57" s="1">
        <f t="shared" si="4"/>
        <v>0.537383253555</v>
      </c>
      <c r="F57" s="2">
        <f t="shared" si="5"/>
        <v>60.41350656000002</v>
      </c>
      <c r="H57" s="9">
        <v>1</v>
      </c>
      <c r="I57" s="9">
        <f>H57*'Blower and tube'!$J$14</f>
        <v>38</v>
      </c>
      <c r="J57" s="9">
        <f>'Blower and tube'!$J$17*(I57/'Blower and tube'!$J$14)^2</f>
        <v>0.72</v>
      </c>
    </row>
    <row r="58" spans="1:10" ht="12.75">
      <c r="A58">
        <v>0.49</v>
      </c>
      <c r="B58">
        <f t="shared" si="3"/>
        <v>0.7599</v>
      </c>
      <c r="C58">
        <f>A58*'Blower and tube'!$C$17</f>
        <v>131.17545</v>
      </c>
      <c r="D58">
        <f>B58*'Blower and tube'!$C$18</f>
        <v>0.02888835840000001</v>
      </c>
      <c r="E58" s="1">
        <f t="shared" si="4"/>
        <v>0.5266355884839</v>
      </c>
      <c r="F58" s="2">
        <f t="shared" si="5"/>
        <v>61.21096484659203</v>
      </c>
      <c r="H58">
        <v>1.02</v>
      </c>
      <c r="I58">
        <f>H58*'Blower and tube'!$J$14</f>
        <v>38.76</v>
      </c>
      <c r="J58">
        <f>'Blower and tube'!$J$17*(I58/'Blower and tube'!$J$14)^2</f>
        <v>0.749088</v>
      </c>
    </row>
    <row r="59" spans="1:10" ht="12.75">
      <c r="A59">
        <v>0.48</v>
      </c>
      <c r="B59">
        <f t="shared" si="3"/>
        <v>0.7696000000000001</v>
      </c>
      <c r="C59">
        <f>A59*'Blower and tube'!$C$17</f>
        <v>128.4984</v>
      </c>
      <c r="D59">
        <f>B59*'Blower and tube'!$C$18</f>
        <v>0.029257113600000013</v>
      </c>
      <c r="E59" s="1">
        <f t="shared" si="4"/>
        <v>0.5158879234128</v>
      </c>
      <c r="F59" s="2">
        <f t="shared" si="5"/>
        <v>61.99231286476803</v>
      </c>
      <c r="H59">
        <v>1.04</v>
      </c>
      <c r="I59">
        <f>H59*'Blower and tube'!$J$14</f>
        <v>39.52</v>
      </c>
      <c r="J59">
        <f>'Blower and tube'!$J$17*(I59/'Blower and tube'!$J$14)^2</f>
        <v>0.7787520000000001</v>
      </c>
    </row>
    <row r="60" spans="1:10" ht="12.75">
      <c r="A60">
        <v>0.47</v>
      </c>
      <c r="B60">
        <f t="shared" si="3"/>
        <v>0.7791</v>
      </c>
      <c r="C60">
        <f>A60*'Blower and tube'!$C$17</f>
        <v>125.82135000000001</v>
      </c>
      <c r="D60">
        <f>B60*'Blower and tube'!$C$18</f>
        <v>0.029618265600000013</v>
      </c>
      <c r="E60" s="1">
        <f t="shared" si="4"/>
        <v>0.5051402583417001</v>
      </c>
      <c r="F60" s="2">
        <f t="shared" si="5"/>
        <v>62.75755061452803</v>
      </c>
      <c r="H60">
        <v>1.06</v>
      </c>
      <c r="I60">
        <f>H60*'Blower and tube'!$J$14</f>
        <v>40.28</v>
      </c>
      <c r="J60">
        <f>'Blower and tube'!$J$17*(I60/'Blower and tube'!$J$14)^2</f>
        <v>0.808992</v>
      </c>
    </row>
    <row r="61" spans="1:10" ht="12.75">
      <c r="A61">
        <v>0.46</v>
      </c>
      <c r="B61">
        <f t="shared" si="3"/>
        <v>0.7884</v>
      </c>
      <c r="C61">
        <f>A61*'Blower and tube'!$C$17</f>
        <v>123.14430000000003</v>
      </c>
      <c r="D61">
        <f>B61*'Blower and tube'!$C$18</f>
        <v>0.02997181440000001</v>
      </c>
      <c r="E61" s="1">
        <f t="shared" si="4"/>
        <v>0.4943925932706001</v>
      </c>
      <c r="F61" s="2">
        <f t="shared" si="5"/>
        <v>63.506678095872026</v>
      </c>
      <c r="H61">
        <v>1.08</v>
      </c>
      <c r="I61">
        <f>H61*'Blower and tube'!$J$14</f>
        <v>41.040000000000006</v>
      </c>
      <c r="J61">
        <f>'Blower and tube'!$J$17*(I61/'Blower and tube'!$J$14)^2</f>
        <v>0.839808</v>
      </c>
    </row>
    <row r="62" spans="1:10" ht="12.75">
      <c r="A62">
        <v>0.45</v>
      </c>
      <c r="B62">
        <f t="shared" si="3"/>
        <v>0.7975</v>
      </c>
      <c r="C62">
        <f>A62*'Blower and tube'!$C$17</f>
        <v>120.46725000000002</v>
      </c>
      <c r="D62">
        <f>B62*'Blower and tube'!$C$18</f>
        <v>0.030317760000000013</v>
      </c>
      <c r="E62" s="1">
        <f t="shared" si="4"/>
        <v>0.48364492819950006</v>
      </c>
      <c r="F62" s="2">
        <f t="shared" si="5"/>
        <v>64.23969530880004</v>
      </c>
      <c r="H62">
        <v>1.1</v>
      </c>
      <c r="I62">
        <f>H62*'Blower and tube'!$J$14</f>
        <v>41.800000000000004</v>
      </c>
      <c r="J62">
        <f>'Blower and tube'!$J$17*(I62/'Blower and tube'!$J$14)^2</f>
        <v>0.8712000000000001</v>
      </c>
    </row>
    <row r="63" spans="1:10" ht="12.75">
      <c r="A63">
        <v>0.44</v>
      </c>
      <c r="B63">
        <f t="shared" si="3"/>
        <v>0.8064</v>
      </c>
      <c r="C63">
        <f>A63*'Blower and tube'!$C$17</f>
        <v>117.79020000000001</v>
      </c>
      <c r="D63">
        <f>B63*'Blower and tube'!$C$18</f>
        <v>0.030656102400000013</v>
      </c>
      <c r="E63" s="1">
        <f t="shared" si="4"/>
        <v>0.4728972631284</v>
      </c>
      <c r="F63" s="2">
        <f t="shared" si="5"/>
        <v>64.95660225331203</v>
      </c>
      <c r="H63">
        <v>1.12</v>
      </c>
      <c r="I63">
        <f>H63*'Blower and tube'!$J$14</f>
        <v>42.56</v>
      </c>
      <c r="J63">
        <f>'Blower and tube'!$J$17*(I63/'Blower and tube'!$J$14)^2</f>
        <v>0.9031680000000001</v>
      </c>
    </row>
    <row r="64" spans="1:10" ht="12.75">
      <c r="A64">
        <v>0.429999999999999</v>
      </c>
      <c r="B64">
        <f t="shared" si="3"/>
        <v>0.8151000000000008</v>
      </c>
      <c r="C64">
        <f>A64*'Blower and tube'!$C$17</f>
        <v>115.11314999999975</v>
      </c>
      <c r="D64">
        <f>B64*'Blower and tube'!$C$18</f>
        <v>0.030986841600000044</v>
      </c>
      <c r="E64" s="1">
        <f t="shared" si="4"/>
        <v>0.462149598057299</v>
      </c>
      <c r="F64" s="2">
        <f t="shared" si="5"/>
        <v>65.6573989294081</v>
      </c>
      <c r="H64">
        <v>1.14</v>
      </c>
      <c r="I64">
        <f>H64*'Blower and tube'!$J$14</f>
        <v>43.31999999999999</v>
      </c>
      <c r="J64">
        <f>'Blower and tube'!$J$17*(I64/'Blower and tube'!$J$14)^2</f>
        <v>0.9357119999999999</v>
      </c>
    </row>
    <row r="65" spans="1:10" ht="12.75">
      <c r="A65">
        <v>0.419999999999999</v>
      </c>
      <c r="B65">
        <f t="shared" si="3"/>
        <v>0.8236000000000009</v>
      </c>
      <c r="C65">
        <f>A65*'Blower and tube'!$C$17</f>
        <v>112.43609999999974</v>
      </c>
      <c r="D65">
        <f>B65*'Blower and tube'!$C$18</f>
        <v>0.031309977600000045</v>
      </c>
      <c r="E65" s="1">
        <f t="shared" si="4"/>
        <v>0.45140193298619896</v>
      </c>
      <c r="F65" s="2">
        <f t="shared" si="5"/>
        <v>66.3420853370881</v>
      </c>
      <c r="H65">
        <v>1.16</v>
      </c>
      <c r="I65">
        <f>H65*'Blower and tube'!$J$14</f>
        <v>44.08</v>
      </c>
      <c r="J65">
        <f>'Blower and tube'!$J$17*(I65/'Blower and tube'!$J$14)^2</f>
        <v>0.9688319999999999</v>
      </c>
    </row>
    <row r="66" spans="1:10" ht="12.75">
      <c r="A66">
        <v>0.409999999999999</v>
      </c>
      <c r="B66">
        <f t="shared" si="3"/>
        <v>0.8319000000000009</v>
      </c>
      <c r="C66">
        <f>A66*'Blower and tube'!$C$17</f>
        <v>109.75904999999975</v>
      </c>
      <c r="D66">
        <f>B66*'Blower and tube'!$C$18</f>
        <v>0.03162551040000004</v>
      </c>
      <c r="E66" s="1">
        <f t="shared" si="4"/>
        <v>0.440654267915099</v>
      </c>
      <c r="F66" s="2">
        <f t="shared" si="5"/>
        <v>67.0106614763521</v>
      </c>
      <c r="H66">
        <v>1.18</v>
      </c>
      <c r="I66">
        <f>H66*'Blower and tube'!$J$14</f>
        <v>44.839999999999996</v>
      </c>
      <c r="J66">
        <f>'Blower and tube'!$J$17*(I66/'Blower and tube'!$J$14)^2</f>
        <v>1.0025279999999999</v>
      </c>
    </row>
    <row r="67" spans="1:10" ht="12.75">
      <c r="A67">
        <v>0.399999999999999</v>
      </c>
      <c r="B67">
        <f t="shared" si="3"/>
        <v>0.8400000000000007</v>
      </c>
      <c r="C67">
        <f>A67*'Blower and tube'!$C$17</f>
        <v>107.08199999999975</v>
      </c>
      <c r="D67">
        <f>B67*'Blower and tube'!$C$18</f>
        <v>0.03193344000000004</v>
      </c>
      <c r="E67" s="1">
        <f t="shared" si="4"/>
        <v>0.429906602843999</v>
      </c>
      <c r="F67" s="2">
        <f t="shared" si="5"/>
        <v>67.66312734720009</v>
      </c>
      <c r="H67">
        <v>1.2</v>
      </c>
      <c r="I67">
        <f>H67*'Blower and tube'!$J$14</f>
        <v>45.6</v>
      </c>
      <c r="J67">
        <f>'Blower and tube'!$J$17*(I67/'Blower and tube'!$J$14)^2</f>
        <v>1.0368</v>
      </c>
    </row>
    <row r="68" spans="1:6" ht="12.75">
      <c r="A68">
        <v>0.389999999999999</v>
      </c>
      <c r="B68">
        <f t="shared" si="3"/>
        <v>0.8479000000000008</v>
      </c>
      <c r="C68">
        <f>A68*'Blower and tube'!$C$17</f>
        <v>104.40494999999976</v>
      </c>
      <c r="D68">
        <f>B68*'Blower and tube'!$C$18</f>
        <v>0.032233766400000044</v>
      </c>
      <c r="E68" s="1">
        <f t="shared" si="4"/>
        <v>0.41915893777289903</v>
      </c>
      <c r="F68" s="2">
        <f t="shared" si="5"/>
        <v>68.2994829496321</v>
      </c>
    </row>
    <row r="69" spans="1:8" ht="12.75">
      <c r="A69">
        <v>0.379999999999999</v>
      </c>
      <c r="B69">
        <f t="shared" si="3"/>
        <v>0.8556000000000008</v>
      </c>
      <c r="C69">
        <f>A69*'Blower and tube'!$C$17</f>
        <v>101.72789999999975</v>
      </c>
      <c r="D69">
        <f>B69*'Blower and tube'!$C$18</f>
        <v>0.03252648960000004</v>
      </c>
      <c r="E69" s="1">
        <f t="shared" si="4"/>
        <v>0.408411272701799</v>
      </c>
      <c r="F69" s="2">
        <f t="shared" si="5"/>
        <v>68.9197282836481</v>
      </c>
      <c r="H69" s="11" t="s">
        <v>31</v>
      </c>
    </row>
    <row r="70" spans="1:6" ht="12.75">
      <c r="A70">
        <v>0.369999999999999</v>
      </c>
      <c r="B70">
        <f t="shared" si="3"/>
        <v>0.8631000000000008</v>
      </c>
      <c r="C70">
        <f>A70*'Blower and tube'!$C$17</f>
        <v>99.05084999999974</v>
      </c>
      <c r="D70">
        <f>B70*'Blower and tube'!$C$18</f>
        <v>0.03281160960000004</v>
      </c>
      <c r="E70" s="1">
        <f t="shared" si="4"/>
        <v>0.39766360763069897</v>
      </c>
      <c r="F70" s="2">
        <f t="shared" si="5"/>
        <v>69.52386334924809</v>
      </c>
    </row>
    <row r="71" spans="1:6" ht="12.75">
      <c r="A71">
        <v>0.359999999999999</v>
      </c>
      <c r="B71">
        <f aca="true" t="shared" si="6" ref="B71:B102">1-A71^2</f>
        <v>0.8704000000000007</v>
      </c>
      <c r="C71">
        <f>A71*'Blower and tube'!$C$17</f>
        <v>96.37379999999975</v>
      </c>
      <c r="D71">
        <f>B71*'Blower and tube'!$C$18</f>
        <v>0.03308912640000004</v>
      </c>
      <c r="E71" s="1">
        <f aca="true" t="shared" si="7" ref="E71:E107">C71*0.004014742</f>
        <v>0.386915942559599</v>
      </c>
      <c r="F71" s="2">
        <f aca="true" t="shared" si="8" ref="F71:F107">D71*2118.88</f>
        <v>70.1118881464321</v>
      </c>
    </row>
    <row r="72" spans="1:6" ht="12.75">
      <c r="A72">
        <v>0.349999999999999</v>
      </c>
      <c r="B72">
        <f t="shared" si="6"/>
        <v>0.8775000000000007</v>
      </c>
      <c r="C72">
        <f>A72*'Blower and tube'!$C$17</f>
        <v>93.69674999999974</v>
      </c>
      <c r="D72">
        <f>B72*'Blower and tube'!$C$18</f>
        <v>0.03335904000000004</v>
      </c>
      <c r="E72" s="1">
        <f t="shared" si="7"/>
        <v>0.37616827748849896</v>
      </c>
      <c r="F72" s="2">
        <f t="shared" si="8"/>
        <v>70.68380267520008</v>
      </c>
    </row>
    <row r="73" spans="1:6" ht="12.75">
      <c r="A73">
        <v>0.339999999999999</v>
      </c>
      <c r="B73">
        <f t="shared" si="6"/>
        <v>0.8844000000000006</v>
      </c>
      <c r="C73">
        <f>A73*'Blower and tube'!$C$17</f>
        <v>91.01969999999976</v>
      </c>
      <c r="D73">
        <f>B73*'Blower and tube'!$C$18</f>
        <v>0.033621350400000034</v>
      </c>
      <c r="E73" s="1">
        <f t="shared" si="7"/>
        <v>0.36542061241739904</v>
      </c>
      <c r="F73" s="2">
        <f t="shared" si="8"/>
        <v>71.23960693555208</v>
      </c>
    </row>
    <row r="74" spans="1:6" ht="12.75">
      <c r="A74">
        <v>0.329999999999999</v>
      </c>
      <c r="B74">
        <f t="shared" si="6"/>
        <v>0.8911000000000007</v>
      </c>
      <c r="C74">
        <f>A74*'Blower and tube'!$C$17</f>
        <v>88.34264999999975</v>
      </c>
      <c r="D74">
        <f>B74*'Blower and tube'!$C$18</f>
        <v>0.03387605760000004</v>
      </c>
      <c r="E74" s="1">
        <f t="shared" si="7"/>
        <v>0.354672947346299</v>
      </c>
      <c r="F74" s="2">
        <f t="shared" si="8"/>
        <v>71.77930092748808</v>
      </c>
    </row>
    <row r="75" spans="1:6" ht="12.75">
      <c r="A75">
        <v>0.319999999999999</v>
      </c>
      <c r="B75">
        <f t="shared" si="6"/>
        <v>0.8976000000000006</v>
      </c>
      <c r="C75">
        <f>A75*'Blower and tube'!$C$17</f>
        <v>85.66559999999974</v>
      </c>
      <c r="D75">
        <f>B75*'Blower and tube'!$C$18</f>
        <v>0.034123161600000035</v>
      </c>
      <c r="E75" s="1">
        <f t="shared" si="7"/>
        <v>0.343925282275199</v>
      </c>
      <c r="F75" s="2">
        <f t="shared" si="8"/>
        <v>72.30288465100807</v>
      </c>
    </row>
    <row r="76" spans="1:6" ht="12.75">
      <c r="A76">
        <v>0.309999999999999</v>
      </c>
      <c r="B76">
        <f t="shared" si="6"/>
        <v>0.9039000000000006</v>
      </c>
      <c r="C76">
        <f>A76*'Blower and tube'!$C$17</f>
        <v>82.98854999999975</v>
      </c>
      <c r="D76">
        <f>B76*'Blower and tube'!$C$18</f>
        <v>0.034362662400000035</v>
      </c>
      <c r="E76" s="1">
        <f t="shared" si="7"/>
        <v>0.333177617204099</v>
      </c>
      <c r="F76" s="2">
        <f t="shared" si="8"/>
        <v>72.81035810611208</v>
      </c>
    </row>
    <row r="77" spans="1:6" ht="12.75">
      <c r="A77">
        <v>0.299999999999999</v>
      </c>
      <c r="B77">
        <f t="shared" si="6"/>
        <v>0.9100000000000006</v>
      </c>
      <c r="C77">
        <f>A77*'Blower and tube'!$C$17</f>
        <v>80.31149999999974</v>
      </c>
      <c r="D77">
        <f>B77*'Blower and tube'!$C$18</f>
        <v>0.03459456000000004</v>
      </c>
      <c r="E77" s="1">
        <f t="shared" si="7"/>
        <v>0.32242995213299896</v>
      </c>
      <c r="F77" s="2">
        <f t="shared" si="8"/>
        <v>73.30172129280008</v>
      </c>
    </row>
    <row r="78" spans="1:6" ht="12.75">
      <c r="A78">
        <v>0.289999999999999</v>
      </c>
      <c r="B78">
        <f t="shared" si="6"/>
        <v>0.9159000000000006</v>
      </c>
      <c r="C78">
        <f>A78*'Blower and tube'!$C$17</f>
        <v>77.63444999999975</v>
      </c>
      <c r="D78">
        <f>B78*'Blower and tube'!$C$18</f>
        <v>0.034818854400000036</v>
      </c>
      <c r="E78" s="1">
        <f t="shared" si="7"/>
        <v>0.311682287061899</v>
      </c>
      <c r="F78" s="2">
        <f t="shared" si="8"/>
        <v>73.77697421107209</v>
      </c>
    </row>
    <row r="79" spans="1:6" ht="12.75">
      <c r="A79">
        <v>0.279999999999999</v>
      </c>
      <c r="B79">
        <f t="shared" si="6"/>
        <v>0.9216000000000005</v>
      </c>
      <c r="C79">
        <f>A79*'Blower and tube'!$C$17</f>
        <v>74.95739999999975</v>
      </c>
      <c r="D79">
        <f>B79*'Blower and tube'!$C$18</f>
        <v>0.03503554560000004</v>
      </c>
      <c r="E79" s="1">
        <f t="shared" si="7"/>
        <v>0.300934621990799</v>
      </c>
      <c r="F79" s="2">
        <f t="shared" si="8"/>
        <v>74.23611686092808</v>
      </c>
    </row>
    <row r="80" spans="1:6" ht="12.75">
      <c r="A80">
        <v>0.269999999999999</v>
      </c>
      <c r="B80">
        <f t="shared" si="6"/>
        <v>0.9271000000000005</v>
      </c>
      <c r="C80">
        <f>A80*'Blower and tube'!$C$17</f>
        <v>72.28034999999974</v>
      </c>
      <c r="D80">
        <f>B80*'Blower and tube'!$C$18</f>
        <v>0.03524463360000003</v>
      </c>
      <c r="E80" s="1">
        <f t="shared" si="7"/>
        <v>0.290186956919699</v>
      </c>
      <c r="F80" s="2">
        <f t="shared" si="8"/>
        <v>74.67914924236807</v>
      </c>
    </row>
    <row r="81" spans="1:6" ht="12.75">
      <c r="A81">
        <v>0.259999999999999</v>
      </c>
      <c r="B81">
        <f t="shared" si="6"/>
        <v>0.9324000000000006</v>
      </c>
      <c r="C81">
        <f>A81*'Blower and tube'!$C$17</f>
        <v>69.60329999999975</v>
      </c>
      <c r="D81">
        <f>B81*'Blower and tube'!$C$18</f>
        <v>0.03544611840000004</v>
      </c>
      <c r="E81" s="1">
        <f t="shared" si="7"/>
        <v>0.279439291848599</v>
      </c>
      <c r="F81" s="2">
        <f t="shared" si="8"/>
        <v>75.10607135539209</v>
      </c>
    </row>
    <row r="82" spans="1:6" ht="12.75">
      <c r="A82">
        <v>0.249999999999999</v>
      </c>
      <c r="B82">
        <f t="shared" si="6"/>
        <v>0.9375000000000004</v>
      </c>
      <c r="C82">
        <f>A82*'Blower and tube'!$C$17</f>
        <v>66.92624999999974</v>
      </c>
      <c r="D82">
        <f>B82*'Blower and tube'!$C$18</f>
        <v>0.03564000000000003</v>
      </c>
      <c r="E82" s="1">
        <f t="shared" si="7"/>
        <v>0.26869162677749897</v>
      </c>
      <c r="F82" s="2">
        <f t="shared" si="8"/>
        <v>75.51688320000007</v>
      </c>
    </row>
    <row r="83" spans="1:6" ht="12.75">
      <c r="A83">
        <v>0.239999999999999</v>
      </c>
      <c r="B83">
        <f t="shared" si="6"/>
        <v>0.9424000000000005</v>
      </c>
      <c r="C83">
        <f>A83*'Blower and tube'!$C$17</f>
        <v>64.24919999999975</v>
      </c>
      <c r="D83">
        <f>B83*'Blower and tube'!$C$18</f>
        <v>0.03582627840000003</v>
      </c>
      <c r="E83" s="1">
        <f t="shared" si="7"/>
        <v>0.257943961706399</v>
      </c>
      <c r="F83" s="2">
        <f t="shared" si="8"/>
        <v>75.91158477619207</v>
      </c>
    </row>
    <row r="84" spans="1:6" ht="12.75">
      <c r="A84">
        <v>0.229999999999999</v>
      </c>
      <c r="B84">
        <f t="shared" si="6"/>
        <v>0.9471000000000005</v>
      </c>
      <c r="C84">
        <f>A84*'Blower and tube'!$C$17</f>
        <v>61.572149999999745</v>
      </c>
      <c r="D84">
        <f>B84*'Blower and tube'!$C$18</f>
        <v>0.036004953600000035</v>
      </c>
      <c r="E84" s="1">
        <f t="shared" si="7"/>
        <v>0.24719629663529896</v>
      </c>
      <c r="F84" s="2">
        <f t="shared" si="8"/>
        <v>76.29017608396808</v>
      </c>
    </row>
    <row r="85" spans="1:6" ht="12.75">
      <c r="A85">
        <v>0.219999999999999</v>
      </c>
      <c r="B85">
        <f t="shared" si="6"/>
        <v>0.9516000000000004</v>
      </c>
      <c r="C85">
        <f>A85*'Blower and tube'!$C$17</f>
        <v>58.89509999999974</v>
      </c>
      <c r="D85">
        <f>B85*'Blower and tube'!$C$18</f>
        <v>0.03617602560000003</v>
      </c>
      <c r="E85" s="1">
        <f t="shared" si="7"/>
        <v>0.23644863156419896</v>
      </c>
      <c r="F85" s="2">
        <f t="shared" si="8"/>
        <v>76.65265712332807</v>
      </c>
    </row>
    <row r="86" spans="1:6" ht="12.75">
      <c r="A86">
        <v>0.209999999999999</v>
      </c>
      <c r="B86">
        <f t="shared" si="6"/>
        <v>0.9559000000000004</v>
      </c>
      <c r="C86">
        <f>A86*'Blower and tube'!$C$17</f>
        <v>56.21804999999974</v>
      </c>
      <c r="D86">
        <f>B86*'Blower and tube'!$C$18</f>
        <v>0.03633949440000003</v>
      </c>
      <c r="E86" s="1">
        <f t="shared" si="7"/>
        <v>0.22570096649309895</v>
      </c>
      <c r="F86" s="2">
        <f t="shared" si="8"/>
        <v>76.99902789427207</v>
      </c>
    </row>
    <row r="87" spans="1:6" ht="12.75">
      <c r="A87">
        <v>0.199999999999999</v>
      </c>
      <c r="B87">
        <f t="shared" si="6"/>
        <v>0.9600000000000004</v>
      </c>
      <c r="C87">
        <f>A87*'Blower and tube'!$C$17</f>
        <v>53.54099999999974</v>
      </c>
      <c r="D87">
        <f>B87*'Blower and tube'!$C$18</f>
        <v>0.03649536000000003</v>
      </c>
      <c r="E87" s="1">
        <f t="shared" si="7"/>
        <v>0.21495330142199895</v>
      </c>
      <c r="F87" s="2">
        <f t="shared" si="8"/>
        <v>77.32928839680007</v>
      </c>
    </row>
    <row r="88" spans="1:6" ht="12.75">
      <c r="A88">
        <v>0.189999999999999</v>
      </c>
      <c r="B88">
        <f t="shared" si="6"/>
        <v>0.9639000000000004</v>
      </c>
      <c r="C88">
        <f>A88*'Blower and tube'!$C$17</f>
        <v>50.86394999999974</v>
      </c>
      <c r="D88">
        <f>B88*'Blower and tube'!$C$18</f>
        <v>0.036643622400000034</v>
      </c>
      <c r="E88" s="1">
        <f t="shared" si="7"/>
        <v>0.20420563635089894</v>
      </c>
      <c r="F88" s="2">
        <f t="shared" si="8"/>
        <v>77.64343863091207</v>
      </c>
    </row>
    <row r="89" spans="1:6" ht="12.75">
      <c r="A89">
        <v>0.179999999999999</v>
      </c>
      <c r="B89">
        <f t="shared" si="6"/>
        <v>0.9676000000000003</v>
      </c>
      <c r="C89">
        <f>A89*'Blower and tube'!$C$17</f>
        <v>48.18689999999974</v>
      </c>
      <c r="D89">
        <f>B89*'Blower and tube'!$C$18</f>
        <v>0.03678428160000003</v>
      </c>
      <c r="E89" s="1">
        <f t="shared" si="7"/>
        <v>0.19345797127979894</v>
      </c>
      <c r="F89" s="2">
        <f t="shared" si="8"/>
        <v>77.94147859660806</v>
      </c>
    </row>
    <row r="90" spans="1:6" ht="12.75">
      <c r="A90">
        <v>0.169999999999999</v>
      </c>
      <c r="B90">
        <f t="shared" si="6"/>
        <v>0.9711000000000003</v>
      </c>
      <c r="C90">
        <f>A90*'Blower and tube'!$C$17</f>
        <v>45.509849999999744</v>
      </c>
      <c r="D90">
        <f>B90*'Blower and tube'!$C$18</f>
        <v>0.03691733760000002</v>
      </c>
      <c r="E90" s="1">
        <f t="shared" si="7"/>
        <v>0.18271030620869896</v>
      </c>
      <c r="F90" s="2">
        <f t="shared" si="8"/>
        <v>78.22340829388806</v>
      </c>
    </row>
    <row r="91" spans="1:6" ht="12.75">
      <c r="A91">
        <v>0.159999999999999</v>
      </c>
      <c r="B91">
        <f t="shared" si="6"/>
        <v>0.9744000000000003</v>
      </c>
      <c r="C91">
        <f>A91*'Blower and tube'!$C$17</f>
        <v>42.83279999999974</v>
      </c>
      <c r="D91">
        <f>B91*'Blower and tube'!$C$18</f>
        <v>0.037042790400000025</v>
      </c>
      <c r="E91" s="1">
        <f t="shared" si="7"/>
        <v>0.17196264113759896</v>
      </c>
      <c r="F91" s="2">
        <f t="shared" si="8"/>
        <v>78.48922772275206</v>
      </c>
    </row>
    <row r="92" spans="1:6" ht="12.75">
      <c r="A92">
        <v>0.149999999999999</v>
      </c>
      <c r="B92">
        <f t="shared" si="6"/>
        <v>0.9775000000000003</v>
      </c>
      <c r="C92">
        <f>A92*'Blower and tube'!$C$17</f>
        <v>40.155749999999735</v>
      </c>
      <c r="D92">
        <f>B92*'Blower and tube'!$C$18</f>
        <v>0.03716064000000002</v>
      </c>
      <c r="E92" s="1">
        <f t="shared" si="7"/>
        <v>0.16121497606649893</v>
      </c>
      <c r="F92" s="2">
        <f t="shared" si="8"/>
        <v>78.73893688320005</v>
      </c>
    </row>
    <row r="93" spans="1:6" ht="12.75">
      <c r="A93">
        <v>0.139999999999999</v>
      </c>
      <c r="B93">
        <f t="shared" si="6"/>
        <v>0.9804000000000003</v>
      </c>
      <c r="C93">
        <f>A93*'Blower and tube'!$C$17</f>
        <v>37.47869999999973</v>
      </c>
      <c r="D93">
        <f>B93*'Blower and tube'!$C$18</f>
        <v>0.03727088640000002</v>
      </c>
      <c r="E93" s="1">
        <f t="shared" si="7"/>
        <v>0.15046731099539892</v>
      </c>
      <c r="F93" s="2">
        <f t="shared" si="8"/>
        <v>78.97253577523205</v>
      </c>
    </row>
    <row r="94" spans="1:6" ht="12.75">
      <c r="A94">
        <v>0.129999999999999</v>
      </c>
      <c r="B94">
        <f t="shared" si="6"/>
        <v>0.9831000000000003</v>
      </c>
      <c r="C94">
        <f>A94*'Blower and tube'!$C$17</f>
        <v>34.80164999999974</v>
      </c>
      <c r="D94">
        <f>B94*'Blower and tube'!$C$18</f>
        <v>0.037373529600000024</v>
      </c>
      <c r="E94" s="1">
        <f t="shared" si="7"/>
        <v>0.13971964592429895</v>
      </c>
      <c r="F94" s="2">
        <f t="shared" si="8"/>
        <v>79.19002439884805</v>
      </c>
    </row>
    <row r="95" spans="1:6" ht="12.75">
      <c r="A95">
        <v>0.119999999999999</v>
      </c>
      <c r="B95">
        <f t="shared" si="6"/>
        <v>0.9856000000000003</v>
      </c>
      <c r="C95">
        <f>A95*'Blower and tube'!$C$17</f>
        <v>32.12459999999974</v>
      </c>
      <c r="D95">
        <f>B95*'Blower and tube'!$C$18</f>
        <v>0.03746856960000002</v>
      </c>
      <c r="E95" s="1">
        <f t="shared" si="7"/>
        <v>0.12897198085319894</v>
      </c>
      <c r="F95" s="2">
        <f t="shared" si="8"/>
        <v>79.39140275404804</v>
      </c>
    </row>
    <row r="96" spans="1:6" ht="12.75">
      <c r="A96">
        <v>0.109999999999999</v>
      </c>
      <c r="B96">
        <f t="shared" si="6"/>
        <v>0.9879000000000002</v>
      </c>
      <c r="C96">
        <f>A96*'Blower and tube'!$C$17</f>
        <v>29.447549999999737</v>
      </c>
      <c r="D96">
        <f>B96*'Blower and tube'!$C$18</f>
        <v>0.03755600640000002</v>
      </c>
      <c r="E96" s="1">
        <f t="shared" si="7"/>
        <v>0.11822431578209894</v>
      </c>
      <c r="F96" s="2">
        <f t="shared" si="8"/>
        <v>79.57667084083205</v>
      </c>
    </row>
    <row r="97" spans="1:6" ht="12.75">
      <c r="A97">
        <v>0.099999999999999</v>
      </c>
      <c r="B97">
        <f t="shared" si="6"/>
        <v>0.9900000000000002</v>
      </c>
      <c r="C97">
        <f>A97*'Blower and tube'!$C$17</f>
        <v>26.77049999999974</v>
      </c>
      <c r="D97">
        <f>B97*'Blower and tube'!$C$18</f>
        <v>0.037635840000000025</v>
      </c>
      <c r="E97" s="1">
        <f t="shared" si="7"/>
        <v>0.10747665071099895</v>
      </c>
      <c r="F97" s="2">
        <f t="shared" si="8"/>
        <v>79.74582865920006</v>
      </c>
    </row>
    <row r="98" spans="1:6" ht="12.75">
      <c r="A98">
        <v>0.089999999999999</v>
      </c>
      <c r="B98">
        <f t="shared" si="6"/>
        <v>0.9919000000000002</v>
      </c>
      <c r="C98">
        <f>A98*'Blower and tube'!$C$17</f>
        <v>24.093449999999734</v>
      </c>
      <c r="D98">
        <f>B98*'Blower and tube'!$C$18</f>
        <v>0.03770807040000002</v>
      </c>
      <c r="E98" s="1">
        <f t="shared" si="7"/>
        <v>0.09672898563989893</v>
      </c>
      <c r="F98" s="2">
        <f t="shared" si="8"/>
        <v>79.89887620915205</v>
      </c>
    </row>
    <row r="99" spans="1:6" ht="12.75">
      <c r="A99">
        <v>0.079999999999999</v>
      </c>
      <c r="B99">
        <f t="shared" si="6"/>
        <v>0.9936000000000001</v>
      </c>
      <c r="C99">
        <f>A99*'Blower and tube'!$C$17</f>
        <v>21.416399999999737</v>
      </c>
      <c r="D99">
        <f>B99*'Blower and tube'!$C$18</f>
        <v>0.03777269760000002</v>
      </c>
      <c r="E99" s="1">
        <f t="shared" si="7"/>
        <v>0.08598132056879894</v>
      </c>
      <c r="F99" s="2">
        <f t="shared" si="8"/>
        <v>80.03581349068806</v>
      </c>
    </row>
    <row r="100" spans="1:6" ht="12.75">
      <c r="A100">
        <v>0.069999999999999</v>
      </c>
      <c r="B100">
        <f t="shared" si="6"/>
        <v>0.9951000000000001</v>
      </c>
      <c r="C100">
        <f>A100*'Blower and tube'!$C$17</f>
        <v>18.73934999999973</v>
      </c>
      <c r="D100">
        <f>B100*'Blower and tube'!$C$18</f>
        <v>0.03782972160000002</v>
      </c>
      <c r="E100" s="1">
        <f t="shared" si="7"/>
        <v>0.07523365549769892</v>
      </c>
      <c r="F100" s="2">
        <f t="shared" si="8"/>
        <v>80.15664050380805</v>
      </c>
    </row>
    <row r="101" spans="1:6" ht="12.75">
      <c r="A101">
        <v>0.0599999999999991</v>
      </c>
      <c r="B101">
        <f t="shared" si="6"/>
        <v>0.9964000000000001</v>
      </c>
      <c r="C101">
        <f>A101*'Blower and tube'!$C$17</f>
        <v>16.062299999999762</v>
      </c>
      <c r="D101">
        <f>B101*'Blower and tube'!$C$18</f>
        <v>0.03787914240000002</v>
      </c>
      <c r="E101" s="1">
        <f t="shared" si="7"/>
        <v>0.06448599042659904</v>
      </c>
      <c r="F101" s="2">
        <f t="shared" si="8"/>
        <v>80.26135724851204</v>
      </c>
    </row>
    <row r="102" spans="1:6" ht="12.75">
      <c r="A102">
        <v>0.049999999999999</v>
      </c>
      <c r="B102">
        <f t="shared" si="6"/>
        <v>0.9975</v>
      </c>
      <c r="C102">
        <f>A102*'Blower and tube'!$C$17</f>
        <v>13.385249999999733</v>
      </c>
      <c r="D102">
        <f>B102*'Blower and tube'!$C$18</f>
        <v>0.03792096000000002</v>
      </c>
      <c r="E102" s="1">
        <f t="shared" si="7"/>
        <v>0.053738325355498925</v>
      </c>
      <c r="F102" s="2">
        <f t="shared" si="8"/>
        <v>80.34996372480003</v>
      </c>
    </row>
    <row r="103" spans="1:6" ht="12.75">
      <c r="A103">
        <v>0.039999999999999</v>
      </c>
      <c r="B103">
        <f>1-A103^2</f>
        <v>0.9984000000000001</v>
      </c>
      <c r="C103">
        <f>A103*'Blower and tube'!$C$17</f>
        <v>10.708199999999735</v>
      </c>
      <c r="D103">
        <f>B103*'Blower and tube'!$C$18</f>
        <v>0.03795517440000002</v>
      </c>
      <c r="E103" s="1">
        <f t="shared" si="7"/>
        <v>0.042990660284398935</v>
      </c>
      <c r="F103" s="2">
        <f t="shared" si="8"/>
        <v>80.42245993267204</v>
      </c>
    </row>
    <row r="104" spans="1:6" ht="12.75">
      <c r="A104">
        <v>0.029999999999999</v>
      </c>
      <c r="B104">
        <f>1-A104^2</f>
        <v>0.9991000000000001</v>
      </c>
      <c r="C104">
        <f>A104*'Blower and tube'!$C$17</f>
        <v>8.031149999999734</v>
      </c>
      <c r="D104">
        <f>B104*'Blower and tube'!$C$18</f>
        <v>0.03798178560000002</v>
      </c>
      <c r="E104" s="1">
        <f t="shared" si="7"/>
        <v>0.03224299521329893</v>
      </c>
      <c r="F104" s="2">
        <f t="shared" si="8"/>
        <v>80.47884587212805</v>
      </c>
    </row>
    <row r="105" spans="1:6" ht="12.75">
      <c r="A105">
        <v>0.019999999999999</v>
      </c>
      <c r="B105">
        <f>1-A105^2</f>
        <v>0.9996</v>
      </c>
      <c r="C105">
        <f>A105*'Blower and tube'!$C$17</f>
        <v>5.354099999999733</v>
      </c>
      <c r="D105">
        <f>B105*'Blower and tube'!$C$18</f>
        <v>0.03800079360000002</v>
      </c>
      <c r="E105" s="1">
        <f t="shared" si="7"/>
        <v>0.02149533014219893</v>
      </c>
      <c r="F105" s="2">
        <f t="shared" si="8"/>
        <v>80.51912154316804</v>
      </c>
    </row>
    <row r="106" spans="1:6" ht="12.75">
      <c r="A106">
        <v>0.00999999999999901</v>
      </c>
      <c r="B106">
        <f>1-A106^2</f>
        <v>0.9999</v>
      </c>
      <c r="C106">
        <f>A106*'Blower and tube'!$C$17</f>
        <v>2.6770499999997353</v>
      </c>
      <c r="D106">
        <f>B106*'Blower and tube'!$C$18</f>
        <v>0.038012198400000016</v>
      </c>
      <c r="E106" s="1">
        <f t="shared" si="7"/>
        <v>0.010747665071098937</v>
      </c>
      <c r="F106" s="2">
        <f t="shared" si="8"/>
        <v>80.54328694579203</v>
      </c>
    </row>
    <row r="107" spans="1:6" ht="12.75">
      <c r="A107">
        <v>0</v>
      </c>
      <c r="B107">
        <f>1-A107^2</f>
        <v>1</v>
      </c>
      <c r="C107">
        <f>A107*'Blower and tube'!$C$17</f>
        <v>0</v>
      </c>
      <c r="D107">
        <f>B107*'Blower and tube'!$C$18</f>
        <v>0.038016000000000015</v>
      </c>
      <c r="E107" s="1">
        <f t="shared" si="7"/>
        <v>0</v>
      </c>
      <c r="F107" s="2">
        <f t="shared" si="8"/>
        <v>80.55134208000004</v>
      </c>
    </row>
    <row r="109" ht="12.75">
      <c r="A109" s="11" t="s">
        <v>31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IFWtech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White</dc:creator>
  <cp:keywords/>
  <dc:description/>
  <cp:lastModifiedBy>Ian White</cp:lastModifiedBy>
  <dcterms:created xsi:type="dcterms:W3CDTF">2007-08-21T13:13:42Z</dcterms:created>
  <dcterms:modified xsi:type="dcterms:W3CDTF">2013-03-28T21:20:35Z</dcterms:modified>
  <cp:category/>
  <cp:version/>
  <cp:contentType/>
  <cp:contentStatus/>
</cp:coreProperties>
</file>